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vsd" ContentType="application/vnd.visio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/>
  <bookViews>
    <workbookView xWindow="-120" yWindow="-120" windowWidth="19420" windowHeight="11020" tabRatio="840" activeTab="1"/>
  </bookViews>
  <sheets>
    <sheet name="Титульный лист" sheetId="7" r:id="rId1"/>
    <sheet name="1. Тех. подключения" sheetId="6" r:id="rId2"/>
    <sheet name="2. Стандартный стенд" sheetId="18" r:id="rId3"/>
    <sheet name="3.1. Графика (стандарт 1)" sheetId="8" r:id="rId4"/>
    <sheet name="3.2. Графика (стандарт 2)" sheetId="19" r:id="rId5"/>
    <sheet name="4. Доп. оборудование" sheetId="5" r:id="rId6"/>
    <sheet name="Фото доп. оборудования" sheetId="3" r:id="rId7"/>
    <sheet name="5. Такелаж, уборка" sheetId="4" r:id="rId8"/>
    <sheet name="Итоговая" sheetId="15" r:id="rId9"/>
    <sheet name="6. Письмо на ввоз-вывоз" sheetId="14" r:id="rId10"/>
    <sheet name="7. Бронирование времени" sheetId="17" r:id="rId11"/>
    <sheet name="Техлист" sheetId="16" state="veryHidden" r:id="rId12"/>
  </sheets>
  <definedNames>
    <definedName name="_xlnm.Print_Area" localSheetId="1">'1. Тех. подключения'!$A$1:$T$23</definedName>
    <definedName name="_xlnm.Print_Area" localSheetId="3">'3.1. Графика (стандарт 1)'!$A$1:$T$61</definedName>
    <definedName name="_xlnm.Print_Area" localSheetId="4">'3.2. Графика (стандарт 2)'!$A$1:$T$32</definedName>
    <definedName name="_xlnm.Print_Area" localSheetId="5">'4. Доп. оборудование'!$A$1:$T$114</definedName>
    <definedName name="_xlnm.Print_Area" localSheetId="7">'5. Такелаж, уборка'!$A$1:$T$22</definedName>
    <definedName name="_xlnm.Print_Area" localSheetId="9">'6. Письмо на ввоз-вывоз'!$A$1:$T$24</definedName>
    <definedName name="_xlnm.Print_Area" localSheetId="10">'7. Бронирование времени'!$A$1:$T$27</definedName>
    <definedName name="_xlnm.Print_Area" localSheetId="8">Итоговая!$A$1:$T$24</definedName>
    <definedName name="_xlnm.Print_Area" localSheetId="0">'Титульный лист'!$A$1:$T$30</definedName>
    <definedName name="_xlnm.Print_Area" localSheetId="6">'Фото доп. оборудования'!$A$1:$T$27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1" i="4" l="1"/>
  <c r="K16" i="18" l="1"/>
  <c r="N32" i="19"/>
  <c r="S19" i="19"/>
  <c r="S18" i="19"/>
  <c r="O18" i="19"/>
  <c r="O17" i="19"/>
  <c r="S17" i="19" s="1"/>
  <c r="O16" i="19"/>
  <c r="S16" i="19" s="1"/>
  <c r="O15" i="19"/>
  <c r="S15" i="19" s="1"/>
  <c r="O13" i="19"/>
  <c r="S13" i="19" s="1"/>
  <c r="O12" i="19"/>
  <c r="S12" i="19" s="1"/>
  <c r="M6" i="19"/>
  <c r="K6" i="19"/>
  <c r="A6" i="19"/>
  <c r="F5" i="19"/>
  <c r="A5" i="19"/>
  <c r="S4" i="19"/>
  <c r="P4" i="19"/>
  <c r="F4" i="19"/>
  <c r="A4" i="19"/>
  <c r="P3" i="19"/>
  <c r="A3" i="19"/>
  <c r="D1" i="19"/>
  <c r="O9" i="18"/>
  <c r="S9" i="18" s="1"/>
  <c r="O104" i="5"/>
  <c r="O105" i="5"/>
  <c r="O106" i="5"/>
  <c r="O103" i="5"/>
  <c r="O94" i="5"/>
  <c r="O95" i="5"/>
  <c r="O96" i="5"/>
  <c r="O97" i="5"/>
  <c r="O98" i="5"/>
  <c r="S98" i="5" s="1"/>
  <c r="O99" i="5"/>
  <c r="S99" i="5" s="1"/>
  <c r="O100" i="5"/>
  <c r="O101" i="5"/>
  <c r="O93" i="5"/>
  <c r="O72" i="5"/>
  <c r="O73" i="5"/>
  <c r="O74" i="5"/>
  <c r="O75" i="5"/>
  <c r="O76" i="5"/>
  <c r="O77" i="5"/>
  <c r="O78" i="5"/>
  <c r="O79" i="5"/>
  <c r="O80" i="5"/>
  <c r="O81" i="5"/>
  <c r="O82" i="5"/>
  <c r="O83" i="5"/>
  <c r="O71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56" i="5"/>
  <c r="Q128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O51" i="5"/>
  <c r="O52" i="5"/>
  <c r="O53" i="5"/>
  <c r="O50" i="5"/>
  <c r="O36" i="5"/>
  <c r="O37" i="5"/>
  <c r="O38" i="5"/>
  <c r="O39" i="5"/>
  <c r="O40" i="5"/>
  <c r="O41" i="5"/>
  <c r="O42" i="5"/>
  <c r="O35" i="5"/>
  <c r="O34" i="5"/>
  <c r="O33" i="5"/>
  <c r="O32" i="5"/>
  <c r="O24" i="5"/>
  <c r="O25" i="5"/>
  <c r="O26" i="5"/>
  <c r="O27" i="5"/>
  <c r="O28" i="5"/>
  <c r="O29" i="5"/>
  <c r="O30" i="5"/>
  <c r="O31" i="5"/>
  <c r="O23" i="5"/>
  <c r="O19" i="5"/>
  <c r="O20" i="5"/>
  <c r="O21" i="5"/>
  <c r="O18" i="5"/>
  <c r="O10" i="5"/>
  <c r="O11" i="5"/>
  <c r="O12" i="5"/>
  <c r="O13" i="5"/>
  <c r="O14" i="5"/>
  <c r="O15" i="5"/>
  <c r="O16" i="5"/>
  <c r="O9" i="5"/>
  <c r="J20" i="4"/>
  <c r="J19" i="4"/>
  <c r="O15" i="4"/>
  <c r="S15" i="4" s="1"/>
  <c r="O14" i="4"/>
  <c r="S14" i="4" s="1"/>
  <c r="O10" i="4"/>
  <c r="O47" i="8"/>
  <c r="O46" i="8"/>
  <c r="O45" i="8"/>
  <c r="O44" i="8"/>
  <c r="O42" i="8"/>
  <c r="O40" i="8"/>
  <c r="O39" i="8"/>
  <c r="O28" i="8"/>
  <c r="O26" i="8"/>
  <c r="O24" i="8"/>
  <c r="O19" i="6"/>
  <c r="O20" i="6"/>
  <c r="O21" i="6"/>
  <c r="O22" i="6"/>
  <c r="O18" i="6"/>
  <c r="O11" i="6"/>
  <c r="O12" i="6"/>
  <c r="O13" i="6"/>
  <c r="O10" i="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30" i="16"/>
  <c r="Q32" i="16"/>
  <c r="Q33" i="16"/>
  <c r="Q35" i="16"/>
  <c r="Q36" i="16"/>
  <c r="Q38" i="16"/>
  <c r="Q39" i="16"/>
  <c r="Q40" i="16"/>
  <c r="Q41" i="16"/>
  <c r="Q42" i="16"/>
  <c r="Q43" i="16"/>
  <c r="Q44" i="16"/>
  <c r="Q45" i="16"/>
  <c r="Q47" i="16"/>
  <c r="Q48" i="16"/>
  <c r="Q49" i="16"/>
  <c r="Q50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2" i="16"/>
  <c r="A9" i="15"/>
  <c r="N16" i="18"/>
  <c r="A2" i="18"/>
  <c r="M6" i="18"/>
  <c r="K6" i="18"/>
  <c r="D6" i="18"/>
  <c r="A6" i="18"/>
  <c r="F5" i="18"/>
  <c r="A5" i="18"/>
  <c r="S4" i="18"/>
  <c r="P4" i="18"/>
  <c r="F4" i="18"/>
  <c r="A4" i="18"/>
  <c r="P3" i="18"/>
  <c r="A3" i="18"/>
  <c r="D1" i="18"/>
  <c r="M7" i="17"/>
  <c r="K7" i="17"/>
  <c r="D7" i="17"/>
  <c r="A7" i="17"/>
  <c r="F6" i="17"/>
  <c r="A6" i="17"/>
  <c r="S5" i="17"/>
  <c r="P5" i="17"/>
  <c r="F5" i="17"/>
  <c r="A5" i="17"/>
  <c r="A4" i="17"/>
  <c r="D1" i="17"/>
  <c r="S6" i="14"/>
  <c r="F6" i="14"/>
  <c r="P32" i="8"/>
  <c r="R15" i="15"/>
  <c r="K32" i="19" l="1"/>
  <c r="R9" i="15"/>
  <c r="O9" i="15" s="1"/>
  <c r="N61" i="8"/>
  <c r="S45" i="8"/>
  <c r="S46" i="8"/>
  <c r="S47" i="8"/>
  <c r="S48" i="8"/>
  <c r="S44" i="8"/>
  <c r="S42" i="8"/>
  <c r="S40" i="8"/>
  <c r="S39" i="8"/>
  <c r="P3" i="15"/>
  <c r="A3" i="15"/>
  <c r="P3" i="4"/>
  <c r="A3" i="4"/>
  <c r="P87" i="5"/>
  <c r="A87" i="5"/>
  <c r="P45" i="5"/>
  <c r="A45" i="5"/>
  <c r="P3" i="5"/>
  <c r="A3" i="5"/>
  <c r="A32" i="8"/>
  <c r="P3" i="8"/>
  <c r="A3" i="8"/>
  <c r="S106" i="5"/>
  <c r="S105" i="5"/>
  <c r="S104" i="5"/>
  <c r="S103" i="5"/>
  <c r="S72" i="5"/>
  <c r="S71" i="5"/>
  <c r="S101" i="5"/>
  <c r="S21" i="5"/>
  <c r="S20" i="5"/>
  <c r="S19" i="5"/>
  <c r="S18" i="5"/>
  <c r="S74" i="5"/>
  <c r="S75" i="5"/>
  <c r="S76" i="5"/>
  <c r="S77" i="5"/>
  <c r="S78" i="5"/>
  <c r="S79" i="5"/>
  <c r="S80" i="5"/>
  <c r="S81" i="5"/>
  <c r="S82" i="5"/>
  <c r="S83" i="5"/>
  <c r="S73" i="5"/>
  <c r="S94" i="5"/>
  <c r="S95" i="5"/>
  <c r="S96" i="5"/>
  <c r="S97" i="5"/>
  <c r="S100" i="5"/>
  <c r="S93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56" i="5"/>
  <c r="S31" i="5"/>
  <c r="S24" i="5"/>
  <c r="S25" i="5"/>
  <c r="S26" i="5"/>
  <c r="S27" i="5"/>
  <c r="S28" i="5"/>
  <c r="S29" i="5"/>
  <c r="S30" i="5"/>
  <c r="S35" i="5"/>
  <c r="S36" i="5"/>
  <c r="S37" i="5"/>
  <c r="S38" i="5"/>
  <c r="S39" i="5"/>
  <c r="S40" i="5"/>
  <c r="S41" i="5"/>
  <c r="S42" i="5"/>
  <c r="S50" i="5"/>
  <c r="S51" i="5"/>
  <c r="S52" i="5"/>
  <c r="S53" i="5"/>
  <c r="S23" i="5"/>
  <c r="S10" i="5"/>
  <c r="S11" i="5"/>
  <c r="S12" i="5"/>
  <c r="S13" i="5"/>
  <c r="S14" i="5"/>
  <c r="S15" i="5"/>
  <c r="S16" i="5"/>
  <c r="S9" i="5"/>
  <c r="F5" i="15"/>
  <c r="F5" i="4"/>
  <c r="F5" i="5"/>
  <c r="F47" i="5"/>
  <c r="F89" i="5"/>
  <c r="F34" i="8"/>
  <c r="F5" i="8"/>
  <c r="F5" i="6"/>
  <c r="A13" i="3"/>
  <c r="P3" i="6"/>
  <c r="A3" i="6"/>
  <c r="M35" i="8"/>
  <c r="K35" i="8"/>
  <c r="D35" i="8"/>
  <c r="A35" i="8"/>
  <c r="A34" i="8"/>
  <c r="S33" i="8"/>
  <c r="P33" i="8"/>
  <c r="F33" i="8"/>
  <c r="A33" i="8"/>
  <c r="D30" i="8"/>
  <c r="S28" i="8"/>
  <c r="S26" i="8"/>
  <c r="A15" i="15"/>
  <c r="A2" i="15"/>
  <c r="D1" i="15"/>
  <c r="A2" i="4"/>
  <c r="D1" i="4"/>
  <c r="M90" i="5"/>
  <c r="K90" i="5"/>
  <c r="D90" i="5"/>
  <c r="A90" i="5"/>
  <c r="A89" i="5"/>
  <c r="S88" i="5"/>
  <c r="P88" i="5"/>
  <c r="F88" i="5"/>
  <c r="A88" i="5"/>
  <c r="A86" i="5"/>
  <c r="D85" i="5"/>
  <c r="D1" i="6"/>
  <c r="A2" i="6"/>
  <c r="D1" i="8"/>
  <c r="A44" i="5"/>
  <c r="A2" i="5"/>
  <c r="D43" i="5"/>
  <c r="D1" i="5"/>
  <c r="S34" i="5"/>
  <c r="S33" i="5"/>
  <c r="S32" i="5"/>
  <c r="N22" i="4" l="1"/>
  <c r="N114" i="5"/>
  <c r="F46" i="5"/>
  <c r="F4" i="15"/>
  <c r="F4" i="4"/>
  <c r="F4" i="5"/>
  <c r="F4" i="8"/>
  <c r="F4" i="6"/>
  <c r="Q24" i="8"/>
  <c r="A1" i="3"/>
  <c r="A12" i="15" l="1"/>
  <c r="A11" i="15"/>
  <c r="A8" i="15"/>
  <c r="M6" i="15"/>
  <c r="K6" i="15"/>
  <c r="D6" i="15"/>
  <c r="A6" i="15"/>
  <c r="A5" i="15"/>
  <c r="S4" i="15"/>
  <c r="P4" i="15"/>
  <c r="A4" i="15"/>
  <c r="K6" i="4"/>
  <c r="P4" i="4"/>
  <c r="A6" i="4"/>
  <c r="A5" i="4"/>
  <c r="A4" i="4"/>
  <c r="D6" i="4"/>
  <c r="M6" i="4"/>
  <c r="S4" i="4"/>
  <c r="D48" i="5"/>
  <c r="S46" i="5"/>
  <c r="K114" i="5" s="1"/>
  <c r="M48" i="5"/>
  <c r="P46" i="5"/>
  <c r="K48" i="5"/>
  <c r="A48" i="5"/>
  <c r="A47" i="5"/>
  <c r="A46" i="5"/>
  <c r="D6" i="5"/>
  <c r="M6" i="5"/>
  <c r="S4" i="5"/>
  <c r="P4" i="5"/>
  <c r="K6" i="5"/>
  <c r="A6" i="5"/>
  <c r="A5" i="5"/>
  <c r="A4" i="5"/>
  <c r="S24" i="8"/>
  <c r="K61" i="8" s="1"/>
  <c r="R10" i="15" s="1"/>
  <c r="M6" i="8"/>
  <c r="K6" i="8"/>
  <c r="D6" i="8"/>
  <c r="A6" i="8"/>
  <c r="A5" i="8"/>
  <c r="S4" i="8"/>
  <c r="P4" i="8"/>
  <c r="A4" i="8"/>
  <c r="M6" i="6"/>
  <c r="S4" i="6"/>
  <c r="P4" i="6"/>
  <c r="K6" i="6"/>
  <c r="D6" i="6"/>
  <c r="A6" i="6"/>
  <c r="A5" i="6"/>
  <c r="A4" i="6"/>
  <c r="S22" i="6"/>
  <c r="S21" i="6"/>
  <c r="S20" i="6"/>
  <c r="S19" i="6"/>
  <c r="S18" i="6"/>
  <c r="S13" i="6"/>
  <c r="S12" i="6"/>
  <c r="S11" i="6"/>
  <c r="S10" i="6"/>
  <c r="S10" i="4"/>
  <c r="K22" i="4" s="1"/>
  <c r="R11" i="15" l="1"/>
  <c r="O10" i="15"/>
  <c r="R12" i="15"/>
  <c r="O12" i="15" s="1"/>
  <c r="K23" i="6"/>
  <c r="R8" i="15" s="1"/>
  <c r="O8" i="15" s="1"/>
  <c r="O11" i="15" l="1"/>
  <c r="R13" i="15"/>
  <c r="R16" i="15" s="1"/>
</calcChain>
</file>

<file path=xl/sharedStrings.xml><?xml version="1.0" encoding="utf-8"?>
<sst xmlns="http://schemas.openxmlformats.org/spreadsheetml/2006/main" count="884" uniqueCount="501">
  <si>
    <t>Единица</t>
  </si>
  <si>
    <t>Мощность / напряжение</t>
  </si>
  <si>
    <t>Скорость подключения</t>
  </si>
  <si>
    <t>до 1 Мбит/с</t>
  </si>
  <si>
    <t>до 2 Мбит/с</t>
  </si>
  <si>
    <t>до 10 Мбит/с</t>
  </si>
  <si>
    <t>до 50 Мбит/с</t>
  </si>
  <si>
    <t>до 100 Мбит/с</t>
  </si>
  <si>
    <t>ФОРМА 1</t>
  </si>
  <si>
    <t>Проводное подключение к сети Интернет</t>
  </si>
  <si>
    <t>ОФОРМИТЕЛЬСКИЕ УСЛУГИ</t>
  </si>
  <si>
    <t>шт.</t>
  </si>
  <si>
    <t>Мебель</t>
  </si>
  <si>
    <t>Стол 60×60 см</t>
  </si>
  <si>
    <t>Стол 60×120 см</t>
  </si>
  <si>
    <t>Вода питьевая для кулера (бутыль 19 л)</t>
  </si>
  <si>
    <t>Вешалка напольная</t>
  </si>
  <si>
    <t>Зеркало напольное</t>
  </si>
  <si>
    <t>НАДПИСЬ НА ФРИЗОВОЙ ПАНЕЛИ</t>
  </si>
  <si>
    <t>кв.м</t>
  </si>
  <si>
    <t>Итого по Форме 1:</t>
  </si>
  <si>
    <t>Такелажные работы</t>
  </si>
  <si>
    <t>Уборка стенда</t>
  </si>
  <si>
    <t>Кол-во</t>
  </si>
  <si>
    <t>ИТОГО по Форме 4:</t>
  </si>
  <si>
    <t>ФОРМА 5</t>
  </si>
  <si>
    <t>e-mail:</t>
  </si>
  <si>
    <t>Форма 1:</t>
  </si>
  <si>
    <t>Форма 2:</t>
  </si>
  <si>
    <t>Форма 4:</t>
  </si>
  <si>
    <t>Для заказа такелажных работ и уборки стенда воспользуйтесь, пожалуйста, этой формой.</t>
  </si>
  <si>
    <t>Здесь Вы можете заказать подключение электричества, подвод воды и подключение Интернета к Вашему стенду. Цены указаны за весь период Выставки.</t>
  </si>
  <si>
    <t>Форма 5:</t>
  </si>
  <si>
    <t>Такелажные работы / Уборка</t>
  </si>
  <si>
    <t>(палитра цветов)</t>
  </si>
  <si>
    <t>Стенд №</t>
  </si>
  <si>
    <t>№</t>
  </si>
  <si>
    <t>Наименование</t>
  </si>
  <si>
    <t>Ответственное лицо (Ф.И.О.)</t>
  </si>
  <si>
    <t>М.П.</t>
  </si>
  <si>
    <t>Дата</t>
  </si>
  <si>
    <t>Подпись</t>
  </si>
  <si>
    <t>Письмо на ввоз / вывоз экспонатов</t>
  </si>
  <si>
    <t>Подтверждение заказа</t>
  </si>
  <si>
    <t>Кто заполняет</t>
  </si>
  <si>
    <t>Статус заполнения (ДА/НЕТ)</t>
  </si>
  <si>
    <t>Статус</t>
  </si>
  <si>
    <t>Описание</t>
  </si>
  <si>
    <t>Необязательная</t>
  </si>
  <si>
    <t>Обязательная</t>
  </si>
  <si>
    <t>Все участники</t>
  </si>
  <si>
    <t>Стандартный стенд</t>
  </si>
  <si>
    <t>Дата:</t>
  </si>
  <si>
    <t>Форма итоговая:</t>
  </si>
  <si>
    <t>Настоящим подтверждаю заказ на вышеуказанные услуги и прошу выставить счёт на оплату.</t>
  </si>
  <si>
    <t>Подпись ответственного лица / Печать</t>
  </si>
  <si>
    <t>!</t>
  </si>
  <si>
    <t>Рекомендуется заполнять Формы в электронном виде и распечатывать уже заполненные Формы. В этом случае расчёт стоимости заказанных услуг будет произведён автоматически.</t>
  </si>
  <si>
    <t>Название компании:</t>
  </si>
  <si>
    <t>Ответственное лицо:</t>
  </si>
  <si>
    <t>Телефон:</t>
  </si>
  <si>
    <t>№ стенда:</t>
  </si>
  <si>
    <t>Стул барный «Латина»</t>
  </si>
  <si>
    <t>Электроподключение для необорудованных стендов</t>
  </si>
  <si>
    <t>Прочее оборудование</t>
  </si>
  <si>
    <t>МЕЖДУНАРОДНАЯ СПЕЦИАЛИЗИРОВАННАЯ B2B ВЫСТАВКА</t>
  </si>
  <si>
    <t>Дополнительный символ на фризовой надписи</t>
  </si>
  <si>
    <t>Пожалуйста, заполните информацио о Вашей компании, чтобы заполненные Формы можно было однозначно идентифицировать. Данные, заполненные на данном листе, будут автоматически скопированы на остальные формы.</t>
  </si>
  <si>
    <t>п. м</t>
  </si>
  <si>
    <t>019 ярко-жёлтый</t>
  </si>
  <si>
    <t>020 золотисто-жёлтый</t>
  </si>
  <si>
    <t>021 жёлтый</t>
  </si>
  <si>
    <t>022 светло-жёлтый</t>
  </si>
  <si>
    <t>025 серно-жёлтый</t>
  </si>
  <si>
    <t>026 пурпурно-красный</t>
  </si>
  <si>
    <t>312 бургунд</t>
  </si>
  <si>
    <t>030 тёмно-красный</t>
  </si>
  <si>
    <t>031 красный</t>
  </si>
  <si>
    <t>032 светло-красный</t>
  </si>
  <si>
    <t>047 оранжево-красный</t>
  </si>
  <si>
    <t>034 оранжевый</t>
  </si>
  <si>
    <t>035 пастельно-оранжевый</t>
  </si>
  <si>
    <t>Цвет фризовой надписи:</t>
  </si>
  <si>
    <t>Цвет фризовой панели:</t>
  </si>
  <si>
    <t>ORACAL 641</t>
  </si>
  <si>
    <t>232:167:0</t>
  </si>
  <si>
    <t>252:166:0</t>
  </si>
  <si>
    <t>254:198:0</t>
  </si>
  <si>
    <t>242:203:0</t>
  </si>
  <si>
    <t>241:225:14</t>
  </si>
  <si>
    <t>221:68:0</t>
  </si>
  <si>
    <t>255:109:0</t>
  </si>
  <si>
    <t>036 светло-оранжевый</t>
  </si>
  <si>
    <t>404 пурпурный</t>
  </si>
  <si>
    <t>040 фиолетовый</t>
  </si>
  <si>
    <t>043 лавандовый</t>
  </si>
  <si>
    <t>042 сиреневый</t>
  </si>
  <si>
    <t>041 малиновый</t>
  </si>
  <si>
    <t>045 светло-розовый</t>
  </si>
  <si>
    <t>562 глубоководный синий</t>
  </si>
  <si>
    <t>518 стальной синий</t>
  </si>
  <si>
    <t>050 тёмно-синий</t>
  </si>
  <si>
    <t>065 кобальтовый синий</t>
  </si>
  <si>
    <t>049 королевский синий</t>
  </si>
  <si>
    <t>086 ярко-синий</t>
  </si>
  <si>
    <t>067 синий</t>
  </si>
  <si>
    <t>057 дорожный синий</t>
  </si>
  <si>
    <t>051 генциановый синий</t>
  </si>
  <si>
    <t>098 генциановый</t>
  </si>
  <si>
    <t>052 лазурный</t>
  </si>
  <si>
    <t>084 небесно-голубой</t>
  </si>
  <si>
    <t>053 голубой</t>
  </si>
  <si>
    <t>056 светло-голубой</t>
  </si>
  <si>
    <t>066 бирюзово-синий</t>
  </si>
  <si>
    <t>054 бирюзовый</t>
  </si>
  <si>
    <t>055 мятный</t>
  </si>
  <si>
    <t>060 тёмно-зелёный</t>
  </si>
  <si>
    <t>613 лесной зелёный</t>
  </si>
  <si>
    <t>061 зелёный</t>
  </si>
  <si>
    <t>068 травянисто-зелёный</t>
  </si>
  <si>
    <t>062 светло-зелёный</t>
  </si>
  <si>
    <t>064 жёлто-зелёный</t>
  </si>
  <si>
    <t>063 липово-зелёный</t>
  </si>
  <si>
    <t>080 коричневый</t>
  </si>
  <si>
    <t>083 ореховый</t>
  </si>
  <si>
    <t>081 светло-коричневый</t>
  </si>
  <si>
    <t>082 бежевый</t>
  </si>
  <si>
    <t>023 кремовый</t>
  </si>
  <si>
    <t>070 чёрный</t>
  </si>
  <si>
    <t>073 тёмно-серый</t>
  </si>
  <si>
    <t>071 серый</t>
  </si>
  <si>
    <t>076 серый телеком</t>
  </si>
  <si>
    <t>074 средне-серый</t>
  </si>
  <si>
    <t>072 светло-серый</t>
  </si>
  <si>
    <t>090 серебристо-серый</t>
  </si>
  <si>
    <t>091 золотистый</t>
  </si>
  <si>
    <t>092 медный</t>
  </si>
  <si>
    <t>(указывается длина оклеиваемых фризовых панелей)</t>
  </si>
  <si>
    <t>(количество символов считается автоматически)</t>
  </si>
  <si>
    <t>Оклейка поверхностей стенда плёнкой ORACAL</t>
  </si>
  <si>
    <t>кв. м</t>
  </si>
  <si>
    <t>Оклейка поверхностей стенда плёнкой с полноцветной печатью</t>
  </si>
  <si>
    <t>— отсутствие слоёв;</t>
  </si>
  <si>
    <t>— цветовая модель CMYK (8 бит);</t>
  </si>
  <si>
    <t>— разрешение не менее 150 dpi;</t>
  </si>
  <si>
    <t>Оклейка фризовой панели цветной плёнкой ORACAL</t>
  </si>
  <si>
    <t>Одноцветный логотип на фризовую панель. Размер не более 1000×300 мм (Ш×В)</t>
  </si>
  <si>
    <t>Многоцветный логотипа на фризовую панель. Размер не более 1000×300 мм (Ш×В)</t>
  </si>
  <si>
    <t>белый (бесплатно)</t>
  </si>
  <si>
    <t>Изготовление логотипа нестандартного размера (цена рассчитывается индивидуально)</t>
  </si>
  <si>
    <t>Стеновая панель 0,5×2,5 м</t>
  </si>
  <si>
    <t>Дверь распашная</t>
  </si>
  <si>
    <t>Дверь раздвижная «гармошка» (пластик)</t>
  </si>
  <si>
    <t>Информационная стойка 0,5×0,5 м, высота 1 м</t>
  </si>
  <si>
    <t>Стеновая панель 1,4×2,5 м (диагональ 1×1 м)</t>
  </si>
  <si>
    <t>Стеновая панель 0,7×2,5 м (диагональ 0,5×0,5 м)</t>
  </si>
  <si>
    <t>Стеновая панель радиусная R0,5×2,5 м</t>
  </si>
  <si>
    <t>Стеновая панель радиусная R1,0×2,5 м</t>
  </si>
  <si>
    <t>Информационная стойка радиусная 0,5×R1,0 м, h=1 м</t>
  </si>
  <si>
    <t>Информационная стойка радиусная 0,5×R0,5 м, h=1 м</t>
  </si>
  <si>
    <t>Архивный шкаф 0,5×0,5 м, высота 1 м</t>
  </si>
  <si>
    <t>Архивный шкаф 0,5×0,5 м, высота 0,7 м</t>
  </si>
  <si>
    <t>Информационная стойка 0,5×1,0 м, высота 1 м</t>
  </si>
  <si>
    <t>Архивный шкаф 0,5×1,0 м, высота 1 м</t>
  </si>
  <si>
    <t>Архивный шкаф 0,5×1,0 м, высота 0,7 м</t>
  </si>
  <si>
    <t>Стеновая панель 1,0×2,5 м</t>
  </si>
  <si>
    <t>Витрина 0,5×1,0 м, высота 1 м</t>
  </si>
  <si>
    <t>Витрина 0,5×0,5 м, высота 1 м</t>
  </si>
  <si>
    <t>Витрина радиусная R1,0 м, высота 1 м</t>
  </si>
  <si>
    <t>Витрина радиусная R0,5 м, высота 1 м</t>
  </si>
  <si>
    <t>Витрина 0,5×0,5 м, высота 2,5 м, с подсветкой</t>
  </si>
  <si>
    <t>Витрина 0,5×1,0 м, высота 2,5 м, с подсветкой</t>
  </si>
  <si>
    <t>Витрина радиусная R1,0 м, высота 2,5 м, с подсветкой</t>
  </si>
  <si>
    <t>Витрина радиусная R0,5 м, высота 2,5 м, с подсветкой</t>
  </si>
  <si>
    <t>выберите</t>
  </si>
  <si>
    <t>0,07 м</t>
  </si>
  <si>
    <t>0,7 м</t>
  </si>
  <si>
    <t>0,5 м</t>
  </si>
  <si>
    <t>Подиумы</t>
  </si>
  <si>
    <t>1,0 м</t>
  </si>
  <si>
    <t>1×1</t>
  </si>
  <si>
    <t>0,5×1</t>
  </si>
  <si>
    <t>0,5×0,5</t>
  </si>
  <si>
    <t>Стол круглый стеклянный Ø0,9 м</t>
  </si>
  <si>
    <t>Стол круглый стеклянный Ø0,7 м</t>
  </si>
  <si>
    <t>Стол барный белый Ø0,7 м, высота 1,05 м</t>
  </si>
  <si>
    <t>Стол барный стеклянный Ø0,8 м, высота 1,05 м</t>
  </si>
  <si>
    <t>цвет:</t>
  </si>
  <si>
    <t>Стул барный «Марко»</t>
  </si>
  <si>
    <t>Светильник СПОТ на шинопроводе</t>
  </si>
  <si>
    <t>Аренда дополнительного оборудования для стандартных стендов</t>
  </si>
  <si>
    <t>Информационные стойки, архивные шкафы, витрины, стеллажи</t>
  </si>
  <si>
    <r>
      <rPr>
        <b/>
        <sz val="12"/>
        <color rgb="FFFF0000"/>
        <rFont val="Arial Narrow"/>
        <family val="2"/>
        <charset val="204"/>
      </rPr>
      <t>Важно!</t>
    </r>
    <r>
      <rPr>
        <sz val="12"/>
        <color theme="1"/>
        <rFont val="Arial Narrow"/>
        <family val="2"/>
        <charset val="204"/>
      </rPr>
      <t xml:space="preserve"> Цены указаны за отдельностоящее оборудование. При встраивании оборудования в конструкции стенда или соединении друг с другом цена увеличивается на 100%.</t>
    </r>
  </si>
  <si>
    <t>Пожалуйста, отправьте заполненную форму по адресу:</t>
  </si>
  <si>
    <t>Кулер + 1 бутыль 19 л</t>
  </si>
  <si>
    <t>Вешалка настенная</t>
  </si>
  <si>
    <t>Стул стандартный чёрный</t>
  </si>
  <si>
    <t>Влажная (ручная) уборка напольного покрытия</t>
  </si>
  <si>
    <t>Сухая уборка напольного покрытия</t>
  </si>
  <si>
    <t>Даты</t>
  </si>
  <si>
    <t>Площадь стенда:</t>
  </si>
  <si>
    <t>Вид уборки стенда</t>
  </si>
  <si>
    <t>Разгрузка/погрузка погрузчиком грузов весом более 100 кг с доставкой на стенд/со стенда</t>
  </si>
  <si>
    <t>Итого за уборку стенда:</t>
  </si>
  <si>
    <t>ИТОГОВАЯ</t>
  </si>
  <si>
    <t>ВАРИАНТЫ ОФОРМЛЕНИЯ ФРИЗОВОЙ ПАНЕЛИ</t>
  </si>
  <si>
    <t>ДЛЯ УГЛОВЫХ СТЕНДОВ:</t>
  </si>
  <si>
    <t>НАДПИСЬ НА ВТОРОЙ ФРИЗОВОЙ ПАНЕЛИ</t>
  </si>
  <si>
    <t>ДОПОЛНИТЕЛЬНЫЕ ОПЦИИ ДЛЯ ОФОРМЛЕНИЯ ФРИЗОВОЙ ПАНЕЛИ</t>
  </si>
  <si>
    <t>ВАЖНО!</t>
  </si>
  <si>
    <t>2. Стандартные розетки работают с 9:00 до 19:00. В случае использования электроприборов, которым требуется круглосуточное питание, необходимо заказать дополнительно круглосуточную розетку требуемой мощности. Для холодильников, заказанных в данной форме, круглосуточная розетка включена в цену, дополнительно её заказывать не нужно.</t>
  </si>
  <si>
    <t>3. При согласовании плана Вашего стенда обратите внимание на расположение розеток и светильников, по Вашему желанию возможно изменение их расположения. На стенде они будут расположены в соответствии с согласованным планом, изменение их расположения во время монтажа и проведения выставки возможно только на платной основе.</t>
  </si>
  <si>
    <t>Всего, ₽</t>
  </si>
  <si>
    <t>₽, включая НДС</t>
  </si>
  <si>
    <t>Стоимость за 1 кв.м, ₽</t>
  </si>
  <si>
    <t>Сумма к оплате, ₽:</t>
  </si>
  <si>
    <t>Сумма, ₽</t>
  </si>
  <si>
    <t>Архивный шкаф h=0,7 м</t>
  </si>
  <si>
    <t>Архивный шкаф h=1,0 м</t>
  </si>
  <si>
    <t>Стол-подиум h=0,7 м</t>
  </si>
  <si>
    <t>Информационная стойка 0,5×1,0 м, h=1,0 м</t>
  </si>
  <si>
    <t>Информационная стойка 0,5×0,5 м, h=1,0 м</t>
  </si>
  <si>
    <t>Витрина радиусная R=1,0 м, h=1,0 м</t>
  </si>
  <si>
    <t>Информационная стойка радиусная R=1,0 м, h=1,0 м</t>
  </si>
  <si>
    <t>Витрина 0,5×1,0 м, h=1,0 м</t>
  </si>
  <si>
    <t>Витрина 0,5×0,5 м, h=1,0 м</t>
  </si>
  <si>
    <t>Витрина радиусная R=0,5 м, h=1,0 м</t>
  </si>
  <si>
    <t>Витрина с подсветкой 0,5×1,0 м, h=2,5 м</t>
  </si>
  <si>
    <t>Витрина с подсветкой R=1,0 м, h=2,5 м</t>
  </si>
  <si>
    <t>Стеллаж 5 полок 0,5×1,0 м, h=2,5 м</t>
  </si>
  <si>
    <t>Стеллаж (5 полок) 0,5×0,5 м, высота 2,5 м</t>
  </si>
  <si>
    <t>Стеллаж (5 полок) 0,5×1,0 м, высота 2,5 м</t>
  </si>
  <si>
    <t>Инфостойка с накладной столешницей и фасадом 0,5×1,0 м, h=1,0 м</t>
  </si>
  <si>
    <t>Стул мягкий серый</t>
  </si>
  <si>
    <t>Стол круглый стеклянный Ø=0,7 м</t>
  </si>
  <si>
    <t>Стол круглый стеклянный Ø=0,9 м</t>
  </si>
  <si>
    <t>Стол барный белый Ø=0,7 м, h=1,05 м</t>
  </si>
  <si>
    <t>Изготовление одноцветного логотипа на поверхности стенда. Размер не более 1000×1000 мм (Ш×В)</t>
  </si>
  <si>
    <t>Изготовление многоцветного логотипа на поверхности стенда. Размер не более 1000×1000 мм (Ш×В)</t>
  </si>
  <si>
    <t>В случае несоответствия макетов указанным требованиям качество печати не гарантируется. Возможно искажение цветов, некорректное отображение различных символов и т.п.</t>
  </si>
  <si>
    <t>Кресло белое, чёрное</t>
  </si>
  <si>
    <t>Диван 2-местный (ширина 1,4 м) и 3-местный (ширина 1,7 м) белый, чёрный</t>
  </si>
  <si>
    <t>Стул барный «Зета»</t>
  </si>
  <si>
    <t>Информационная стойка радиусная R=0,5 м, h=1,0 м</t>
  </si>
  <si>
    <t>Проспектодержатель (буклетница) «Парус»</t>
  </si>
  <si>
    <t>Напольная вешалка</t>
  </si>
  <si>
    <t>Образцы оборудования</t>
  </si>
  <si>
    <t>Розетка тройная 230В</t>
  </si>
  <si>
    <t>Розетка трёхфазная 400В 16A, 32A</t>
  </si>
  <si>
    <t>до 5 кВт / 400В</t>
  </si>
  <si>
    <t>до 10 кВт / 400В</t>
  </si>
  <si>
    <t>до 20 кВт / 400В</t>
  </si>
  <si>
    <t>до 40 кВт / 400В</t>
  </si>
  <si>
    <t>(также для оборудованных стендов в случае необходимости подключения станков и иного оборудования мощностью свыше 2,5 кВт и/или подключаемого к сети 400В)</t>
  </si>
  <si>
    <t>Мебель и прочее оборудование</t>
  </si>
  <si>
    <t>Витрина модульная 0,5×1 м, h=3,5 м, с подсветкой</t>
  </si>
  <si>
    <t>Витрина модульная 0,5×1 м, h=1,0 м, с подсветкой</t>
  </si>
  <si>
    <t>Электрооборудование</t>
  </si>
  <si>
    <t>Цена, ₽</t>
  </si>
  <si>
    <t>высота</t>
  </si>
  <si>
    <t>Стол-подиум 1,0×1,0 м</t>
  </si>
  <si>
    <t>Стол-подиум 0,5×1,0 м</t>
  </si>
  <si>
    <t>Стол-подиум 0,5×0,5 м</t>
  </si>
  <si>
    <t>Витрина Премиум 0,5×1,0 м, высота 3,5 м, с подсветкой</t>
  </si>
  <si>
    <t>Витрина Премиум 0,5×1,0 м, высота 1 м, с подсветкой</t>
  </si>
  <si>
    <t>Светильник мини-спот галогеновый (для подсветки витрины)</t>
  </si>
  <si>
    <t>Замена цвета ковролина на синий, красный, зелёный</t>
  </si>
  <si>
    <t>Замена цвета ковролина на другие цвета по каталогу</t>
  </si>
  <si>
    <t>Накладная столешница и фасад из серой ЛДСП для архивного шкафа и информационной стойки 0,5×1,0 м высотой 1 м</t>
  </si>
  <si>
    <t>Освещение и розетки</t>
  </si>
  <si>
    <t>Оборудование для подключения оборудования мощностью выше 2,5 кВт</t>
  </si>
  <si>
    <t>сила тока:</t>
  </si>
  <si>
    <t>Розетка 3-фазная</t>
  </si>
  <si>
    <t>Кабель 5-жильный *</t>
  </si>
  <si>
    <t>* длина кабеля и кабель-канала требует уточнения в зависимости от расположения Вашего стенда.</t>
  </si>
  <si>
    <t>Укладка кабеля в кабел-канал с укрытием ковролином *</t>
  </si>
  <si>
    <t>Информационные стойки, архивные шкафы, витрины, стеллажи из Octanorm</t>
  </si>
  <si>
    <r>
      <rPr>
        <b/>
        <sz val="10"/>
        <color rgb="FFFF0000"/>
        <rFont val="Arial Narrow"/>
        <family val="2"/>
        <charset val="204"/>
      </rPr>
      <t>Для стандартных стендов:</t>
    </r>
    <r>
      <rPr>
        <sz val="10"/>
        <color theme="1"/>
        <rFont val="Arial Narrow"/>
        <family val="2"/>
        <charset val="204"/>
      </rPr>
      <t xml:space="preserve"> 3-фазные розетки, вводной кабель, кабель-канал и электрический щит Вы можете заказать в Форме 3.</t>
    </r>
  </si>
  <si>
    <t>(на стенд выводится ethernet-кабель с разъёмом RJ45)</t>
  </si>
  <si>
    <t>/</t>
  </si>
  <si>
    <t>подпись</t>
  </si>
  <si>
    <t>расшифровка</t>
  </si>
  <si>
    <t>ФОРМА 2</t>
  </si>
  <si>
    <t>* Технические требования к макетам для полноцветной печати на плёнке:</t>
  </si>
  <si>
    <t>— Нанесение логотипа рядом с фризовой надписью, выполненного методом плоттерной резки из плёнки ORACAL 641. Стоимость изготовления логотипа зависит от количества цветов и размера.</t>
  </si>
  <si>
    <t>— Оклейка фризовой панели цветной плёнкой ORACAL 641. Вы можете выбрать наиболее подходящее для Вас сочетание цвета оклейки и цвета надписи. Напишите в поле ниже текст фризовой надписи и выберите цвет надписи и цвет фризовой панели. Поле с надписью будет окрашено в выбранные Вами цвета.</t>
  </si>
  <si>
    <t>— Оклейка фризовой панели плёнкой с полноцветной печатью. На макете, с которого будет напечатана плёнка, Вы можете разместить любой контент: название компании, логотип, фон или фоновый орнамент и т.д. Размеры макетов Вам будут предоставлены индивидуально в соответствии с планом Вашего стенда.</t>
  </si>
  <si>
    <r>
      <rPr>
        <b/>
        <sz val="10"/>
        <color rgb="FFFF0000"/>
        <rFont val="Arial Narrow"/>
        <family val="2"/>
        <charset val="204"/>
      </rPr>
      <t>Только для баннера:</t>
    </r>
    <r>
      <rPr>
        <sz val="10"/>
        <color theme="1"/>
        <rFont val="Arial Narrow"/>
        <family val="2"/>
        <charset val="204"/>
      </rPr>
      <t xml:space="preserve"> размер макета для каждой поверхности будет предоставлен Вам по запросу. Макет должен иметь припуски по 100 мм с каждой стороны, содержащие только фоновое заполнение.</t>
    </r>
  </si>
  <si>
    <t>Изготовление и монтаж баннера на стеновые блоки</t>
  </si>
  <si>
    <t>Оклейка стенда плёнкой ORACAL 641 и плёнкой с полноцветной печатью</t>
  </si>
  <si>
    <t>Изготовление дополнительной фризовой надписи 2000×300 мм</t>
  </si>
  <si>
    <r>
      <rPr>
        <sz val="10"/>
        <rFont val="Arial Narrow"/>
        <family val="2"/>
        <charset val="204"/>
      </rPr>
      <t>Разм</t>
    </r>
    <r>
      <rPr>
        <sz val="10"/>
        <color theme="1"/>
        <rFont val="Arial Narrow"/>
        <family val="2"/>
        <charset val="204"/>
      </rPr>
      <t>ер макета для каждой поверхности будет предоставлен Вам по запросу. При подготовке макета следует учитывать, что панели входят в пазы профиля на 7 мм с каждой стороны.</t>
    </r>
  </si>
  <si>
    <t>Изготовление логотипа методом плоттерной резки (плёнка ORACAL 641)</t>
  </si>
  <si>
    <t>Стандарт №3</t>
  </si>
  <si>
    <t>Стандарт №1</t>
  </si>
  <si>
    <t>Стандарт №2</t>
  </si>
  <si>
    <r>
      <t xml:space="preserve">(требуются макеты в соответствии с техническими требованиями </t>
    </r>
    <r>
      <rPr>
        <b/>
        <sz val="10"/>
        <color theme="1"/>
        <rFont val="Arial Narrow"/>
        <family val="2"/>
        <charset val="204"/>
      </rPr>
      <t>*</t>
    </r>
    <r>
      <rPr>
        <sz val="10"/>
        <color theme="1"/>
        <rFont val="Arial Narrow"/>
        <family val="2"/>
        <charset val="204"/>
      </rPr>
      <t>)</t>
    </r>
  </si>
  <si>
    <r>
      <t xml:space="preserve">Оклейка поверхностей стенда материалом заказчика </t>
    </r>
    <r>
      <rPr>
        <b/>
        <sz val="12"/>
        <color theme="1"/>
        <rFont val="Arial Narrow"/>
        <family val="2"/>
        <charset val="204"/>
      </rPr>
      <t>**</t>
    </r>
  </si>
  <si>
    <t>Изготовление логотипа методом плоттерной резки (плёнка ORACAL 641) ***</t>
  </si>
  <si>
    <t>Технические требования к макетам для фризовой надписи и баннера:</t>
  </si>
  <si>
    <t>ФРИЗОВАЯ НАДПИСЬ</t>
  </si>
  <si>
    <t>Уважаемый экспонент! Данный документ содержит формы для заказа услуг и дополнительного оборудования для Вашего стенда. Заполнению подлежат только поля белого цвета. Все расчёты производятся автоматически.</t>
  </si>
  <si>
    <t>СПРАВОЧНИК ЭКСПОНЕНТА</t>
  </si>
  <si>
    <t>ФОРМЫ ЗАКАЗОВ</t>
  </si>
  <si>
    <t>Подключение электричества на необорудованные стенды, Интернет</t>
  </si>
  <si>
    <t>Крайний срок</t>
  </si>
  <si>
    <t>E-mail:</t>
  </si>
  <si>
    <r>
      <rPr>
        <b/>
        <sz val="10"/>
        <color theme="1"/>
        <rFont val="Arial Narrow"/>
        <family val="2"/>
        <charset val="204"/>
      </rPr>
      <t>***</t>
    </r>
    <r>
      <rPr>
        <sz val="10"/>
        <color theme="1"/>
        <rFont val="Arial Narrow"/>
        <family val="2"/>
        <charset val="204"/>
      </rPr>
      <t xml:space="preserve"> Логотипы должны быть предоставлены в векторном формате: CDR, EPS, AI. Текст должен быть переведён в кривые. Также допускается предоставление файла в формате PDF, созданного из векторного изображения. Растровые изображения, сохранённые в указанных форматах, векторными не являются. В логотипе не должно быть градиентов. Каждый цвет, используемый в логотипе, должен быть указан по раскладке ORACAL 641.</t>
    </r>
  </si>
  <si>
    <t>Холодильник малый (80 л) + круглосуточная розетка</t>
  </si>
  <si>
    <t>Холодильник большой (150 л) + круглосуточная розетка</t>
  </si>
  <si>
    <t>Стол белый 0,6×0,6 м</t>
  </si>
  <si>
    <t>Стол белый 0,6×1,2 м</t>
  </si>
  <si>
    <t>Стул барный «Зета» чёрный</t>
  </si>
  <si>
    <t>Кресло (кожезаменитель)</t>
  </si>
  <si>
    <t>Диван 2-местный (кожезаменитель)</t>
  </si>
  <si>
    <t>Диван 3-местный (кожезаменитель)</t>
  </si>
  <si>
    <t>Кофемашина зерновая (без кофе) + розетка 2,5 кВт</t>
  </si>
  <si>
    <t>Телевизор 42" с напольной подставкой</t>
  </si>
  <si>
    <t>Телевизор 50" с напольной подставкой</t>
  </si>
  <si>
    <t>Светильник мини-спот для подсветки витрины</t>
  </si>
  <si>
    <t>— не более 1 изображения в файле.</t>
  </si>
  <si>
    <t>— масштаб 1:1;</t>
  </si>
  <si>
    <t>— отсутствие цветовых ICC-профилей (в случае их наличии при печати они не принимаются во внимание);</t>
  </si>
  <si>
    <t>Контейнеры для строительного мусора</t>
  </si>
  <si>
    <r>
      <t>Контейнер для строительного мусора 8 м</t>
    </r>
    <r>
      <rPr>
        <vertAlign val="superscript"/>
        <sz val="12"/>
        <color theme="1"/>
        <rFont val="Arial Narrow"/>
        <family val="2"/>
        <charset val="204"/>
      </rPr>
      <t>3</t>
    </r>
  </si>
  <si>
    <r>
      <t>Контейнер для строительного мусора 27 м</t>
    </r>
    <r>
      <rPr>
        <vertAlign val="superscript"/>
        <sz val="12"/>
        <color theme="1"/>
        <rFont val="Arial Narrow"/>
        <family val="2"/>
        <charset val="204"/>
      </rPr>
      <t>3</t>
    </r>
  </si>
  <si>
    <t>Компания-участник:</t>
  </si>
  <si>
    <t>Перечень оборудования и экспонатов:</t>
  </si>
  <si>
    <t>Генеральному директору</t>
  </si>
  <si>
    <t>ООО «Торговый дом «ШАТЕР»</t>
  </si>
  <si>
    <t>Королю В. В.</t>
  </si>
  <si>
    <t>Бронирование слота времени для разгрузки/погрузки</t>
  </si>
  <si>
    <t>в период монтажа и демонтажа выставки</t>
  </si>
  <si>
    <t>1.</t>
  </si>
  <si>
    <t>Время</t>
  </si>
  <si>
    <t>Тип автомобиля</t>
  </si>
  <si>
    <t>2.</t>
  </si>
  <si>
    <t>3.</t>
  </si>
  <si>
    <t>4.</t>
  </si>
  <si>
    <t>Желаемое время прибытия для разгрузки экспонатов при заезде на выставку</t>
  </si>
  <si>
    <t>Желаемое время прибытия для загрузки экспонатов при выезде с выставки</t>
  </si>
  <si>
    <t>Потребность в бригаде грузчиков*</t>
  </si>
  <si>
    <t>Вывоз экспонатов и оборудования</t>
  </si>
  <si>
    <t>Завоз экспонатов и оборудования</t>
  </si>
  <si>
    <t>Бронирование слота времени не требуется, если:</t>
  </si>
  <si>
    <t>— объём Вашего груза невелик и может быть быстро разгружен без заезда в зону разгрузки/погрузки;</t>
  </si>
  <si>
    <t>Бронирование слота времени для разгрузки/погрузки требуется лишь в том случае, если для разгрузки/погрузки необходимо заезжать в зону разгрузки/погрузки.</t>
  </si>
  <si>
    <t>Форма 6:</t>
  </si>
  <si>
    <t>В этой форме Вы можете указать удобное для Вас время заезда в зогу разгрузки/погрузки, расположенную возле подъезда №16 Гостиного Двора.</t>
  </si>
  <si>
    <t>Оклейка фризовой панели плёнкой с полноцветной печатью</t>
  </si>
  <si>
    <t>Светильник СПОТ на шинопроводе, свет холодный</t>
  </si>
  <si>
    <t>Прожектор галогенный, свет тёплый</t>
  </si>
  <si>
    <t>Прожектор галогенный на штанге, свет тёплый</t>
  </si>
  <si>
    <t>Прожектор металлогалогенный, свет холодный</t>
  </si>
  <si>
    <t>Прожектор галогенный</t>
  </si>
  <si>
    <t>Прожектор металлогалогенный</t>
  </si>
  <si>
    <t>Заказ оборудованного стенда</t>
  </si>
  <si>
    <t>СТАНДАРТ №1</t>
  </si>
  <si>
    <t>Базовый вариант с минимальной комплектацией и минимальной ценой.</t>
  </si>
  <si>
    <t>Ковролин серый</t>
  </si>
  <si>
    <r>
      <t>4—5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</si>
  <si>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6—8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</si>
  <si>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9—11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</si>
  <si>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12—17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</si>
  <si>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18—20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</si>
  <si>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21—23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</si>
  <si>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от 24 м</t>
    </r>
    <r>
      <rPr>
        <vertAlign val="superscript"/>
        <sz val="12"/>
        <color theme="1"/>
        <rFont val="Arial Narrow"/>
        <family val="2"/>
        <charset val="204"/>
      </rPr>
      <t>2</t>
    </r>
  </si>
  <si>
    <t></t>
  </si>
  <si>
    <t>Стеновая панель для подсобного помещения</t>
  </si>
  <si>
    <t>Дверь раздвижная пластиковая</t>
  </si>
  <si>
    <t>Корзина для мусора</t>
  </si>
  <si>
    <t>Светильник СПОТ</t>
  </si>
  <si>
    <t>Розетка тройная 230 В до 1 кВт</t>
  </si>
  <si>
    <t>Фризовая надпись до 15 символов</t>
  </si>
  <si>
    <t>—</t>
  </si>
  <si>
    <t>СТАНДАРТ №2</t>
  </si>
  <si>
    <t>Стеновая панель для подсобного помещения (высота 2,9 м)</t>
  </si>
  <si>
    <t>Стеновой блок с дверью (высота 2,9 м)</t>
  </si>
  <si>
    <t>Информационная стойка 0,5×1 м с накладной столешницей и фасадом ЛДСП</t>
  </si>
  <si>
    <t>Барный стул «Зета»</t>
  </si>
  <si>
    <t>Прожектор светодиодный на штанге</t>
  </si>
  <si>
    <t>Фризовая надпись 2000×300 мм</t>
  </si>
  <si>
    <t>Площадь стенда</t>
  </si>
  <si>
    <t>ИТОГО по Форме 2:</t>
  </si>
  <si>
    <t>КОМПЛЕКТАЦИЯ СТАНДАРТНОГО СТЕНДА</t>
  </si>
  <si>
    <t>ФОРМА 3.2</t>
  </si>
  <si>
    <t>1. В стандартную комплектацию стенда входит тройная розетка 230 В общей мощностью до 1 кВт. Этого достаточно для подключения компьютера, ноутбука, телевизора, кулера, зарядных устройств для смартфонов и планшетов. В случае использования приборов более высокой мощности (электрочайники, кофемашины и т.п.) необходимо заказать дополнительную розетку мощностью до 2,5 кВт. Использование собственных удлинителей, тройников, сетевых фильтров и т.п. запрещено.</t>
  </si>
  <si>
    <t>Розетка тройная 230 В, до 1 кВт</t>
  </si>
  <si>
    <t>Розетка тройная 230 В, до 1 кВт (24 часа)</t>
  </si>
  <si>
    <t>Розетка тройная 230 В, до 2,5 кВт</t>
  </si>
  <si>
    <t>Розетка тройная 230 В, до 2,5 кВт (24 часа)</t>
  </si>
  <si>
    <t>5. Для оборудования с потребляемой мощностью и/или подключаемого к сети 400 В требуется дополнительное электроподключение, которое Вы можете заказать в Форме 1.</t>
  </si>
  <si>
    <r>
      <t xml:space="preserve">Прожектор LED на штанге, свет нейтральный </t>
    </r>
    <r>
      <rPr>
        <b/>
        <sz val="12"/>
        <color rgb="FFFF0000"/>
        <rFont val="Arial Narrow"/>
        <family val="2"/>
        <charset val="204"/>
      </rPr>
      <t>(для стандарта №3)</t>
    </r>
  </si>
  <si>
    <t>Щит электрический (требуется только для оборудования 230 В)</t>
  </si>
  <si>
    <r>
      <t xml:space="preserve">Полка прямая 0,33×1,0 м </t>
    </r>
    <r>
      <rPr>
        <sz val="12"/>
        <color rgb="FFFF0000"/>
        <rFont val="Arial Narrow"/>
        <family val="2"/>
        <charset val="204"/>
      </rPr>
      <t>(только для стандартов №1, 2)</t>
    </r>
  </si>
  <si>
    <r>
      <t xml:space="preserve">Полка наклонная 0,33×1,0 м </t>
    </r>
    <r>
      <rPr>
        <sz val="12"/>
        <color rgb="FFFF0000"/>
        <rFont val="Arial Narrow"/>
        <family val="2"/>
        <charset val="204"/>
      </rPr>
      <t>(только для стандартов №1, 2)</t>
    </r>
  </si>
  <si>
    <r>
      <t xml:space="preserve">Стены и двери </t>
    </r>
    <r>
      <rPr>
        <b/>
        <sz val="12"/>
        <color rgb="FFFF0000"/>
        <rFont val="Arial"/>
        <family val="2"/>
        <charset val="204"/>
      </rPr>
      <t>(только для стандартов №1, 2)</t>
    </r>
  </si>
  <si>
    <r>
      <t xml:space="preserve">Стены, двери и витрины </t>
    </r>
    <r>
      <rPr>
        <b/>
        <sz val="12"/>
        <color rgb="FFFF0000"/>
        <rFont val="Arial"/>
        <family val="2"/>
        <charset val="204"/>
      </rPr>
      <t>(только для стандарта №3)</t>
    </r>
  </si>
  <si>
    <t>Стеновой блок 1,0×2,9 м</t>
  </si>
  <si>
    <t>Стеновой блок с распашной дверью 1,0×2,9 м</t>
  </si>
  <si>
    <t>Форма 7:</t>
  </si>
  <si>
    <t>ФОРМА 7</t>
  </si>
  <si>
    <t>В этой Форме суммируются все заказанные услуги по Формам 1—5.</t>
  </si>
  <si>
    <t>Заполненная Форма 6 понадобится Вам во время заезда на выставку и выезда с неё. Пожалуйста, распечатайте её в 3 экземплярах и имейте при себе при заезде на выставку. Подробнее процесс завоза оборудования и экспонатов описан в разделе «ЗАВОЗ ЭКСПОНАТОВ» в информационной части Справочника экспонента.</t>
  </si>
  <si>
    <t>Если Вы хотите заказать дополнительное оборудование для Вашего стенда (стены, витрины, мебель, электрооборудование и т.д.), то это можно сделать здесь.</t>
  </si>
  <si>
    <t>Прожектор светодиодный на штанге 1 м</t>
  </si>
  <si>
    <t>Итого сумма заказа по формам 1, 2, 3, 4, 5:</t>
  </si>
  <si>
    <r>
      <t xml:space="preserve">Если в перечне дополнительного оборудования отсутствует то, что Вам нужно, Вы можете направить запрос по адресу: </t>
    </r>
    <r>
      <rPr>
        <sz val="12"/>
        <color rgb="FF0070C0"/>
        <rFont val="Arial"/>
        <family val="2"/>
        <charset val="204"/>
      </rPr>
      <t>gfmexpo@mail.ru</t>
    </r>
    <r>
      <rPr>
        <sz val="12"/>
        <color theme="1"/>
        <rFont val="Arial Narrow"/>
        <family val="2"/>
        <charset val="204"/>
      </rPr>
      <t>. Мы попытаемся найти возможность предоставить нужное Вам оборудование.</t>
    </r>
  </si>
  <si>
    <t>Стандартные стенды</t>
  </si>
  <si>
    <t>Графические услуги</t>
  </si>
  <si>
    <t>Оклейка фризовой панели цветной плёнкой ORACAL, п. м</t>
  </si>
  <si>
    <t>Оклейка фризовой панели плёнкой с полноцветной печатью, п. м</t>
  </si>
  <si>
    <t>Оклейка поверхностей стенда плёнкой ORACAL, кв. м</t>
  </si>
  <si>
    <t>Оклейка поверхностей стенда плёнкой с полноцветной печатью, кв. м</t>
  </si>
  <si>
    <t>Оклейка поверхностей стенда материалом заказчика, кв. м</t>
  </si>
  <si>
    <t>Уборка</t>
  </si>
  <si>
    <t>Стол-подиум 1,0×1,0 м, высота 0,07 м</t>
  </si>
  <si>
    <t>Стол-подиум 1,0×1,0 м, высота 0,5 м</t>
  </si>
  <si>
    <t>Стол-подиум 1,0×1,0 м, высота 0,7 м</t>
  </si>
  <si>
    <t>Стол-подиум 1,0×1,0 м, высота 1 м</t>
  </si>
  <si>
    <t>Стол-подиум 0,5×1,0 м, высота 0,07 м</t>
  </si>
  <si>
    <t>Стол-подиум 0,5×1,0 м, высота 0,5 м</t>
  </si>
  <si>
    <t>Стол-подиум 0,5×1,0 м, высота 0,7 м</t>
  </si>
  <si>
    <t>Стол-подиум 0,5×1,0 м, высота 1 м</t>
  </si>
  <si>
    <t>Стол-подиум 0,5×0,5 м, высота 0,07 м</t>
  </si>
  <si>
    <t>Стол-подиум 0,5×0,5 м, высота 0,5 м</t>
  </si>
  <si>
    <t>Стол-подиум 0,5×0,5 м, высота 0,7 м</t>
  </si>
  <si>
    <t>Стол-подиум 0,5×0,5 м, высота 1 м</t>
  </si>
  <si>
    <t>Авто</t>
  </si>
  <si>
    <t>Факт</t>
  </si>
  <si>
    <t>Электрика</t>
  </si>
  <si>
    <t>Розетка 3-фазная 400 В тип 3P+N+E</t>
  </si>
  <si>
    <r>
      <t>от 18 м</t>
    </r>
    <r>
      <rPr>
        <vertAlign val="superscript"/>
        <sz val="12"/>
        <color theme="1"/>
        <rFont val="Arial Narrow"/>
        <family val="2"/>
        <charset val="204"/>
      </rPr>
      <t>2</t>
    </r>
  </si>
  <si>
    <t>i7$GF1060</t>
  </si>
  <si>
    <t>«GLOBAL FRESH MARKET: VEGETABLES &amp; FRUITS 2024»</t>
  </si>
  <si>
    <t>не позднее 13.10.2024 г.</t>
  </si>
  <si>
    <t>Переход с</t>
  </si>
  <si>
    <t>на</t>
  </si>
  <si>
    <t>необорудованной площади</t>
  </si>
  <si>
    <t>стандарт №1</t>
  </si>
  <si>
    <t>стандарт №2</t>
  </si>
  <si>
    <t>необорудованную площадь</t>
  </si>
  <si>
    <t>В стандартное наполнение стенда включена фризовая надпись длиной до 15 символов (для угловых стендов — две фризовых надписи). По желанию Вы можете заказать дополнительные опции по графическому оформлению стенда. Опции для оформления фризовой панели Вы можете выбрать на данной странице, для оформления других частей стенда — ниже.</t>
  </si>
  <si>
    <t>— Нанесение фризовой надписи стандартным шрифтом (ARIAL, высота символов 100 мм). До 15 символов — бесплатно, свыше 15 символов — 260 рублей за каждый дополнительный символ, включая знаки препинания. По умолчанию цвет надписи чёрный, Вы можете выбрать любой другой без дополнительной оплаты.</t>
  </si>
  <si>
    <t>— формат TIFF со сжатием LZW;</t>
  </si>
  <si>
    <r>
      <rPr>
        <b/>
        <sz val="10"/>
        <color theme="1"/>
        <rFont val="Arial Narrow"/>
        <family val="2"/>
        <charset val="204"/>
      </rPr>
      <t>**</t>
    </r>
    <r>
      <rPr>
        <sz val="10"/>
        <color theme="1"/>
        <rFont val="Arial Narrow"/>
        <family val="2"/>
        <charset val="204"/>
      </rPr>
      <t xml:space="preserve"> Экспонент своими силами изготавливает материалы для оклейки в соответствии с размерами, полученными от технического директора выставки, и самостоятельно осуществляет их доставку в ВК «Гостиный Двор» </t>
    </r>
    <r>
      <rPr>
        <b/>
        <sz val="10"/>
        <color rgb="FFFF0000"/>
        <rFont val="Arial Narrow"/>
        <family val="2"/>
        <charset val="204"/>
      </rPr>
      <t>в первый день монтажа (03.11.2024 г.).</t>
    </r>
  </si>
  <si>
    <r>
      <t xml:space="preserve">Графическое оформление стенда </t>
    </r>
    <r>
      <rPr>
        <b/>
        <sz val="14"/>
        <color rgb="FFFF0000"/>
        <rFont val="Arial"/>
        <family val="2"/>
        <charset val="204"/>
      </rPr>
      <t>(только для стандарта №1)</t>
    </r>
  </si>
  <si>
    <t>Итого по Форме 3.1:</t>
  </si>
  <si>
    <t>ФОРМА 3.1.1</t>
  </si>
  <si>
    <t>ФОРМА 3.1.2</t>
  </si>
  <si>
    <r>
      <rPr>
        <b/>
        <sz val="10"/>
        <color rgb="FFFF0000"/>
        <rFont val="Arial Narrow"/>
        <family val="2"/>
        <charset val="204"/>
      </rPr>
      <t>Только для фризовой надписи:</t>
    </r>
    <r>
      <rPr>
        <sz val="10"/>
        <color theme="1"/>
        <rFont val="Arial Narrow"/>
        <family val="2"/>
        <charset val="204"/>
      </rPr>
      <t xml:space="preserve"> размер макета 2000×300 мм, припуски не требуются.</t>
    </r>
  </si>
  <si>
    <t>Итого по Форме 3.2:</t>
  </si>
  <si>
    <r>
      <t xml:space="preserve">Оформление фризовой панели </t>
    </r>
    <r>
      <rPr>
        <b/>
        <sz val="14"/>
        <color rgb="FFFF0000"/>
        <rFont val="Arial"/>
        <family val="2"/>
        <charset val="204"/>
      </rPr>
      <t>(только для стандарта №1)</t>
    </r>
  </si>
  <si>
    <r>
      <t xml:space="preserve">Оформление фризовой панели и стенда </t>
    </r>
    <r>
      <rPr>
        <b/>
        <sz val="14"/>
        <color rgb="FFFF0000"/>
        <rFont val="Arial"/>
        <family val="2"/>
        <charset val="204"/>
      </rPr>
      <t>(только для стандарта №2)</t>
    </r>
  </si>
  <si>
    <t>ФОРМА 4.1</t>
  </si>
  <si>
    <t>ФОРМА 4.2</t>
  </si>
  <si>
    <t>ФОРМА 4.3</t>
  </si>
  <si>
    <r>
      <t xml:space="preserve">Стены и двери </t>
    </r>
    <r>
      <rPr>
        <b/>
        <sz val="12"/>
        <color rgb="FFFF0000"/>
        <rFont val="Arial"/>
        <family val="2"/>
        <charset val="204"/>
      </rPr>
      <t>(только для стандарта №1)</t>
    </r>
  </si>
  <si>
    <t>Вешалка настенная (только для стандарта №1)</t>
  </si>
  <si>
    <r>
      <t xml:space="preserve">Прожектор LED на штанге, свет нейтральный </t>
    </r>
    <r>
      <rPr>
        <b/>
        <sz val="12"/>
        <color rgb="FFFF0000"/>
        <rFont val="Arial Narrow"/>
        <family val="2"/>
        <charset val="204"/>
      </rPr>
      <t>(для стандарта №2)</t>
    </r>
  </si>
  <si>
    <r>
      <t xml:space="preserve">Полка прямая 0,33×1,0 м </t>
    </r>
    <r>
      <rPr>
        <b/>
        <sz val="12"/>
        <color rgb="FFFF0000"/>
        <rFont val="Arial Narrow"/>
        <family val="2"/>
        <charset val="204"/>
      </rPr>
      <t>(только для стандарта №1)</t>
    </r>
  </si>
  <si>
    <r>
      <t xml:space="preserve">Полка наклонная 0,33×1,0 м </t>
    </r>
    <r>
      <rPr>
        <b/>
        <sz val="12"/>
        <color rgb="FFFF0000"/>
        <rFont val="Arial Narrow"/>
        <family val="2"/>
        <charset val="204"/>
      </rPr>
      <t>(только для стандарта №1)</t>
    </r>
  </si>
  <si>
    <r>
      <t xml:space="preserve">Стены, двери и витрины </t>
    </r>
    <r>
      <rPr>
        <b/>
        <sz val="12"/>
        <color rgb="FFFF0000"/>
        <rFont val="Arial"/>
        <family val="2"/>
        <charset val="204"/>
      </rPr>
      <t>(только для стандарта №2)</t>
    </r>
  </si>
  <si>
    <t>Эти светильники доступны только на стандарте №1.</t>
  </si>
  <si>
    <t>Витрины «Премиум» и светодиодный прожектор для стендов стандарта №2</t>
  </si>
  <si>
    <t>Форма 3.1:</t>
  </si>
  <si>
    <t>Форма 3.2:</t>
  </si>
  <si>
    <t>Фризовая надпись / графическое оформление стенда (стандарт №2)</t>
  </si>
  <si>
    <t>Фризовая надпись / графическое оформление стенда (стандарт №1)</t>
  </si>
  <si>
    <t>Фризовая надпись, логотипы, оклейка цветной плёнкой, полноцветная печать и другие услуги, связанные с графическим оформлением Вашего стенда стандарта №1 — это всё в Форме 3.1.</t>
  </si>
  <si>
    <t>Фризовая надпись, логотипы, печать баннеров и другие услуги, связанные с графическим оформлением Вашего стенда стандарта №2 — это всё в Форме 3.2.</t>
  </si>
  <si>
    <t>Технический директор:</t>
  </si>
  <si>
    <r>
      <t xml:space="preserve">В Формах 1—5 Вы можете заказать необходимые Вам услуги и оборудование. Заполните, пожалуйста, Формы 1—5, а в Итоговой форме укажите дату заказа. Заполненные формы необходимо отправить в техническую дирекцию не позднее </t>
    </r>
    <r>
      <rPr>
        <b/>
        <sz val="12"/>
        <color rgb="FFFF0000"/>
        <rFont val="Arial Narrow"/>
        <family val="2"/>
        <charset val="204"/>
      </rPr>
      <t>13 октября 2024 г.</t>
    </r>
  </si>
  <si>
    <t>Список оборудования, входящего в комплектацию стенда выбранного Вами варианта стандарта и площади, приведён ниже. Не забудьте указать текст фризовой надписи в Форме 3.1 или 3.2 (в зависимости от вида стандарта). Также Вы можете заказать дополнительное графическое оформление стенда (Формы 3.2 или 3.3) и оборудование (Форма 4).</t>
  </si>
  <si>
    <t>2. Стандартные розетки работают с 9:00 до 19:00. Для электроприборов, которым требуется круглосуточное питание, необходимо заказать дополнительно круглосуточную розетку требуемой мощности. Для холодильников, заказанных в Форме 4, круглосуточная розетка включена в цену, дополнительно её заказывать не нужно.</t>
  </si>
  <si>
    <t>ФормаЕсли Ваш вариант типа стенда отличается от того, который указан в контракте на участие в Выставке,  заключён на необорудованную площадь, но Вы хотите заказать стандартный стенд, то выберите, пожалуйста, вариант стандарта в соответствии с Вашими пожеланиями и бюджетом. Если Ваш контракт на участие в Выставке включает в себя строительства стенда выбранного Вами стандарта или Вы планируете обращаться к стороннему застройщику для строительства эксклюзивного стенда, данную форму заполнять не нужно.</t>
  </si>
  <si>
    <t>Фризовая надпись печатается на плёнке размером 2000×300 мм. Ограничения по количеству символов отсутствуют, однако при увеличении длины надписи размер шрифта будет уменьшаться (надпись шириной 2000 мм вмещает в себя приблизительно 22 символа, включая пробелы, стандартным шрифтом высотой 100 мм). Также фризовая надпись может быть напечатана с предоставленного Вами макета. При самостоятельной подготовке макета не забудьте разместить на нём номер стенда.</t>
  </si>
  <si>
    <t>Оформительские услуги для стендов стандарта №2</t>
  </si>
  <si>
    <t>4. Для стандарта №2 доступен только один вид светильников: прожектор LED на штанге. Для стандарта №1 доступны все светильники, кроме этого.</t>
  </si>
  <si>
    <t>Форма 3.1, 3.2: Фризовая надпись / графическое оформление стенда</t>
  </si>
  <si>
    <r>
      <t xml:space="preserve">Заказы, полученные после </t>
    </r>
    <r>
      <rPr>
        <b/>
        <sz val="12"/>
        <color rgb="FFFF0000"/>
        <rFont val="Arial Narrow"/>
        <family val="2"/>
        <charset val="204"/>
      </rPr>
      <t>13.10.2024 г.</t>
    </r>
    <r>
      <rPr>
        <sz val="12"/>
        <color theme="1"/>
        <rFont val="Arial Narrow"/>
        <family val="2"/>
        <charset val="204"/>
      </rPr>
      <t>, принимаются при условии технической возможности их исполнения. В случае принятия их к исполнению, они облагаются наценкой в размере 50%.</t>
    </r>
  </si>
  <si>
    <r>
      <t xml:space="preserve">После </t>
    </r>
    <r>
      <rPr>
        <b/>
        <sz val="12"/>
        <color rgb="FFFF0000"/>
        <rFont val="Arial Narrow"/>
        <family val="2"/>
        <charset val="204"/>
      </rPr>
      <t>28.10.2024 г.</t>
    </r>
    <r>
      <rPr>
        <sz val="12"/>
        <color theme="1"/>
        <rFont val="Arial Narrow"/>
        <family val="2"/>
        <charset val="204"/>
      </rPr>
      <t xml:space="preserve"> до начала монтажа заказы не принимаются. Заказы, полученные в период монтажа и проведения выставки, облагаются наценкой в размере 100%.</t>
    </r>
  </si>
  <si>
    <t>Просим Вас разрешить ввоз оборудования и экспонатов (с последующим вывозом) участника Международной специализированной B2B выставки «GLOBAL FRESH MARKET: VEGETABLES &amp; FRUITS» на территорию Выставочного комплекса «Гостиный Двор» в период с 05.11.2024 г по 09.11.2024 г.</t>
  </si>
  <si>
    <t>не позднее 25.10.2024 г.</t>
  </si>
  <si>
    <t>— Вы заезжаете до 08:00 05.11.2024 г. и/или выезжаете после 00:00 09.11.2024 г.</t>
  </si>
  <si>
    <t>05.11.2024 г. с 08:00 до 20:00</t>
  </si>
  <si>
    <t>06.11.2024 г. с 08:00 до 09:30</t>
  </si>
  <si>
    <t>08.11.2024 г. с 18:00 до 24:00</t>
  </si>
  <si>
    <t>Разгрузка/погрузка погрузчиком грузов весом более 100 кг с доставкой на стенд/со стенда*</t>
  </si>
  <si>
    <t>* оплачивается каждая операция по разгрузке или погрузке за каждую единицу оборудования. Груз должен быть установлен на палете или иметь конструктивную возможность быть поднятым вилочным погрузчиком.</t>
  </si>
  <si>
    <t>Площадка для разгрузки/погрузки у подъезда №16 Гостиного Двора предполагает размещение не более 2 автомобилей одновременно. В целях исключения единовременного прибытия на разгрузку/погрузку большого количества автомобилей будет составлен график заезда/выезда. В данной форме просим Вас указать желаемое время прибытия на разгрузку в период заезда на выставку и на погрузку в период выезда с выставки. Приблизительно за 7 дней до начала монтажа выставки будет составлен график заезда на площадку с учётом Ваших пожеланий, о котором Вы будете уведомлены. Мы не можем гарантировать, что в графике время заезда на площадку будет точно соответствовать заявленному Вами, но мы постараемся, чтобы оно было максимально приближено к нему.</t>
  </si>
  <si>
    <t>График заезда/выезда не распространяется на городские парковки 0304 и 5017 Московского паркинга, расположенные слева и справа от подъезда №16. Пользование Московским паркингом осуществляется на общих основаниях и никак не регламентируется Организатором.</t>
  </si>
  <si>
    <t>Максимальное время для разгрузки/загрузки легкового автомобиля — 15 минут, микроавтобуса — 20 минут, грузового — 30 минут. В целях ускорения процесса разгрузки/загрузки рекомендуется использовать зону амфитеатра (расположена сразу за входом в ВК «Гостиный Двор» через подъезд №16) для временного складирования.</t>
  </si>
  <si>
    <r>
      <rPr>
        <b/>
        <sz val="10"/>
        <color theme="1"/>
        <rFont val="Arial Narrow"/>
        <family val="2"/>
        <charset val="204"/>
      </rPr>
      <t xml:space="preserve">* </t>
    </r>
    <r>
      <rPr>
        <sz val="10"/>
        <color theme="1"/>
        <rFont val="Arial Narrow"/>
        <family val="2"/>
        <charset val="204"/>
      </rPr>
      <t xml:space="preserve">При необходимости бригада грузчиков (2 человека с тележкой) </t>
    </r>
    <r>
      <rPr>
        <b/>
        <sz val="10"/>
        <color theme="1"/>
        <rFont val="Arial Narrow"/>
        <family val="2"/>
        <charset val="204"/>
      </rPr>
      <t>помогут</t>
    </r>
    <r>
      <rPr>
        <sz val="10"/>
        <color theme="1"/>
        <rFont val="Arial Narrow"/>
        <family val="2"/>
        <charset val="204"/>
      </rPr>
      <t xml:space="preserve"> Вам разгрузить/загрузить автомобиль и доставить груз на стенд или со стенда. </t>
    </r>
    <r>
      <rPr>
        <b/>
        <sz val="10"/>
        <color theme="1"/>
        <rFont val="Arial Narrow"/>
        <family val="2"/>
        <charset val="204"/>
      </rPr>
      <t>Данная услуга предоставляется бесплатно.</t>
    </r>
    <r>
      <rPr>
        <sz val="10"/>
        <color theme="1"/>
        <rFont val="Arial Narrow"/>
        <family val="2"/>
        <charset val="204"/>
      </rPr>
      <t xml:space="preserve"> В рамках услуги максимальный вес одной единицы груза — 100 кг.</t>
    </r>
  </si>
  <si>
    <r>
      <t xml:space="preserve">При необходимости Вам будет предоставлена бригада грузчиков (2 человека) с тележкой, которые </t>
    </r>
    <r>
      <rPr>
        <b/>
        <sz val="12"/>
        <color theme="1"/>
        <rFont val="Arial Narrow"/>
        <family val="2"/>
        <charset val="204"/>
      </rPr>
      <t>помогут</t>
    </r>
    <r>
      <rPr>
        <sz val="12"/>
        <color theme="1"/>
        <rFont val="Arial Narrow"/>
        <family val="2"/>
        <charset val="204"/>
      </rPr>
      <t xml:space="preserve"> Вам разгрузить/загрузить автомобиль в зоне разгрузки/погрузки у подъезда №16. Услуга предоставляется бесплатно и только 5 и 9 ноября 2024 г. </t>
    </r>
    <r>
      <rPr>
        <b/>
        <sz val="12"/>
        <color theme="1"/>
        <rFont val="Arial Narrow"/>
        <family val="2"/>
        <charset val="204"/>
      </rPr>
      <t>в соответствии с графиком заезда</t>
    </r>
    <r>
      <rPr>
        <sz val="12"/>
        <color theme="1"/>
        <rFont val="Arial Narrow"/>
        <family val="2"/>
        <charset val="204"/>
      </rPr>
      <t>, который будет составляться 30—31 октября 2024 г. с учётом Ваших пожеланий, указанных в Форме 7. Максимальный вес единицы груза для выгрузки при помощи грузчиков и тележки — 100 кг. Для разгрузки/погрузки грузов весом более 100 кг необходимо заказать услугу разгрузки/погрузки вилочным погрузчиком.</t>
    </r>
  </si>
  <si>
    <t>Заполненное письмо на ввоз необходимо иметь при себе во время заезда.</t>
  </si>
  <si>
    <t>Имя Фамилия</t>
  </si>
  <si>
    <t>+7 (9XX) XXX-XX-XX (+ WhatsApp)</t>
  </si>
  <si>
    <t>+79654185684</t>
  </si>
  <si>
    <t>vis1972@bk.ru</t>
  </si>
  <si>
    <t>Виктор Синегуб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</si>
</sst>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h:mm;@"/>
  </numFmts>
  <fonts count="32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color theme="1"/>
      <name val="Arial Narrow"/>
      <family val="2"/>
      <charset val="204"/>
    </font>
    <font>
      <u/>
      <sz val="10"/>
      <color theme="10"/>
      <name val="Arial Narrow"/>
      <family val="2"/>
      <charset val="204"/>
    </font>
    <font>
      <b/>
      <sz val="28"/>
      <color rgb="FFFF0000"/>
      <name val="Arial"/>
      <family val="2"/>
      <charset val="204"/>
    </font>
    <font>
      <b/>
      <u/>
      <sz val="12"/>
      <color theme="10"/>
      <name val="Arial"/>
      <family val="2"/>
      <charset val="204"/>
    </font>
    <font>
      <b/>
      <sz val="14"/>
      <color theme="1"/>
      <name val="Arial Narrow"/>
      <family val="2"/>
      <charset val="204"/>
    </font>
    <font>
      <b/>
      <sz val="14"/>
      <color rgb="FFFF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FF000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0070C0"/>
      <name val="Arial"/>
      <family val="2"/>
      <charset val="204"/>
    </font>
    <font>
      <sz val="12"/>
      <color rgb="FFFF0000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sz val="10"/>
      <name val="Arial Narrow"/>
      <family val="2"/>
      <charset val="204"/>
    </font>
    <font>
      <vertAlign val="superscript"/>
      <sz val="12"/>
      <color theme="1"/>
      <name val="Arial Narrow"/>
      <family val="2"/>
      <charset val="204"/>
    </font>
    <font>
      <b/>
      <sz val="11"/>
      <color rgb="FFFF0000"/>
      <name val="Arial"/>
      <family val="2"/>
      <charset val="204"/>
    </font>
    <font>
      <sz val="12"/>
      <color theme="1"/>
      <name val="Wingdings"/>
      <charset val="2"/>
    </font>
    <font>
      <b/>
      <u/>
      <sz val="12"/>
      <color theme="10"/>
      <name val="Arial Narrow"/>
      <family val="2"/>
      <charset val="204"/>
    </font>
    <font>
      <sz val="12"/>
      <name val="Arial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44">
    <xf numFmtId="0" fontId="0" fillId="0" borderId="0" xfId="0"/>
    <xf numFmtId="0" fontId="3" fillId="0" borderId="0" xfId="0" applyFont="1"/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46" fontId="0" fillId="0" borderId="0" xfId="0" applyNumberFormat="1"/>
    <xf numFmtId="0" fontId="15" fillId="3" borderId="6" xfId="0" applyFont="1" applyFill="1" applyBorder="1" applyAlignment="1">
      <alignment vertical="center"/>
    </xf>
    <xf numFmtId="0" fontId="15" fillId="3" borderId="2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2" fillId="0" borderId="0" xfId="0" applyFont="1"/>
    <xf numFmtId="0" fontId="0" fillId="2" borderId="10" xfId="0" applyFill="1" applyBorder="1" applyAlignment="1"/>
    <xf numFmtId="0" fontId="0" fillId="2" borderId="11" xfId="0" applyFill="1" applyBorder="1" applyAlignment="1"/>
    <xf numFmtId="0" fontId="0" fillId="2" borderId="12" xfId="0" applyFill="1" applyBorder="1" applyAlignment="1"/>
    <xf numFmtId="0" fontId="7" fillId="2" borderId="0" xfId="0" applyFont="1" applyFill="1" applyBorder="1" applyAlignment="1" applyProtection="1">
      <alignment horizontal="right"/>
    </xf>
    <xf numFmtId="14" fontId="0" fillId="0" borderId="0" xfId="0" applyNumberFormat="1"/>
    <xf numFmtId="0" fontId="3" fillId="2" borderId="1" xfId="0" applyFont="1" applyFill="1" applyBorder="1" applyAlignment="1" applyProtection="1">
      <alignment horizontal="center" vertical="center"/>
    </xf>
    <xf numFmtId="0" fontId="0" fillId="0" borderId="0" xfId="0" applyFill="1"/>
    <xf numFmtId="0" fontId="13" fillId="2" borderId="1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2" borderId="9" xfId="0" applyFont="1" applyFill="1" applyBorder="1" applyAlignment="1" applyProtection="1"/>
    <xf numFmtId="0" fontId="6" fillId="2" borderId="1" xfId="0" applyNumberFormat="1" applyFont="1" applyFill="1" applyBorder="1" applyAlignment="1" applyProtection="1">
      <alignment horizontal="left" vertical="center" textRotation="90"/>
      <protection hidden="1"/>
    </xf>
    <xf numFmtId="0" fontId="29" fillId="2" borderId="1" xfId="0" applyNumberFormat="1" applyFont="1" applyFill="1" applyBorder="1" applyAlignment="1" applyProtection="1">
      <alignment horizontal="center" vertical="center"/>
      <protection hidden="1"/>
    </xf>
    <xf numFmtId="0" fontId="6" fillId="2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/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1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</xf>
    <xf numFmtId="0" fontId="6" fillId="3" borderId="2" xfId="0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49" fontId="0" fillId="0" borderId="0" xfId="0" applyNumberFormat="1"/>
    <xf numFmtId="49" fontId="6" fillId="3" borderId="11" xfId="0" applyNumberFormat="1" applyFont="1" applyFill="1" applyBorder="1" applyAlignment="1">
      <alignment horizontal="left" vertical="center"/>
    </xf>
    <xf numFmtId="0" fontId="6" fillId="3" borderId="11" xfId="0" applyNumberFormat="1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right" vertical="center"/>
    </xf>
    <xf numFmtId="0" fontId="30" fillId="3" borderId="11" xfId="1" applyFont="1" applyFill="1" applyBorder="1" applyAlignment="1">
      <alignment horizontal="left" vertical="center"/>
    </xf>
    <xf numFmtId="0" fontId="30" fillId="3" borderId="12" xfId="1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justify" vertical="center" wrapText="1"/>
    </xf>
    <xf numFmtId="0" fontId="5" fillId="2" borderId="11" xfId="0" applyFont="1" applyFill="1" applyBorder="1" applyAlignment="1">
      <alignment horizontal="justify" vertical="center" wrapText="1"/>
    </xf>
    <xf numFmtId="0" fontId="5" fillId="2" borderId="12" xfId="0" applyFont="1" applyFill="1" applyBorder="1" applyAlignment="1">
      <alignment horizontal="justify" vertical="center" wrapText="1"/>
    </xf>
    <xf numFmtId="0" fontId="14" fillId="2" borderId="8" xfId="1" applyFont="1" applyFill="1" applyBorder="1" applyAlignment="1">
      <alignment vertical="center"/>
    </xf>
    <xf numFmtId="0" fontId="14" fillId="2" borderId="0" xfId="1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 applyProtection="1">
      <alignment horizontal="right"/>
    </xf>
    <xf numFmtId="0" fontId="3" fillId="2" borderId="0" xfId="0" applyFont="1" applyFill="1" applyBorder="1" applyAlignment="1" applyProtection="1">
      <alignment horizontal="right"/>
    </xf>
    <xf numFmtId="49" fontId="3" fillId="0" borderId="13" xfId="0" applyNumberFormat="1" applyFont="1" applyFill="1" applyBorder="1" applyAlignment="1" applyProtection="1">
      <alignment horizontal="center"/>
      <protection locked="0"/>
    </xf>
    <xf numFmtId="0" fontId="3" fillId="2" borderId="0" xfId="0" applyNumberFormat="1" applyFont="1" applyFill="1" applyBorder="1" applyAlignment="1" applyProtection="1">
      <alignment horizontal="right"/>
    </xf>
    <xf numFmtId="49" fontId="3" fillId="0" borderId="15" xfId="0" applyNumberFormat="1" applyFont="1" applyFill="1" applyBorder="1" applyAlignment="1" applyProtection="1">
      <alignment horizontal="center"/>
      <protection locked="0"/>
    </xf>
    <xf numFmtId="0" fontId="5" fillId="2" borderId="8" xfId="0" applyFont="1" applyFill="1" applyBorder="1" applyAlignment="1">
      <alignment horizontal="justify" vertical="center" wrapText="1"/>
    </xf>
    <xf numFmtId="0" fontId="5" fillId="2" borderId="0" xfId="0" applyFont="1" applyFill="1" applyBorder="1" applyAlignment="1">
      <alignment horizontal="justify" vertical="center" wrapText="1"/>
    </xf>
    <xf numFmtId="0" fontId="5" fillId="2" borderId="9" xfId="0" applyFont="1" applyFill="1" applyBorder="1" applyAlignment="1">
      <alignment horizontal="justify" vertical="center" wrapText="1"/>
    </xf>
    <xf numFmtId="0" fontId="14" fillId="2" borderId="8" xfId="1" applyFont="1" applyFill="1" applyBorder="1" applyAlignment="1" applyProtection="1">
      <alignment horizontal="left" vertical="center" wrapText="1"/>
      <protection locked="0"/>
    </xf>
    <xf numFmtId="0" fontId="14" fillId="2" borderId="0" xfId="1" applyFont="1" applyFill="1" applyBorder="1" applyAlignment="1" applyProtection="1">
      <alignment horizontal="left" vertical="center" wrapText="1"/>
      <protection locked="0"/>
    </xf>
    <xf numFmtId="0" fontId="15" fillId="3" borderId="2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10" fillId="2" borderId="11" xfId="0" applyFont="1" applyFill="1" applyBorder="1" applyAlignment="1">
      <alignment horizontal="justify" vertical="center" wrapText="1"/>
    </xf>
    <xf numFmtId="0" fontId="10" fillId="2" borderId="12" xfId="0" applyFont="1" applyFill="1" applyBorder="1" applyAlignment="1">
      <alignment horizontal="justify" vertical="center" wrapText="1"/>
    </xf>
    <xf numFmtId="0" fontId="6" fillId="3" borderId="10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justify" vertical="center" wrapText="1"/>
    </xf>
    <xf numFmtId="0" fontId="6" fillId="3" borderId="2" xfId="0" applyFont="1" applyFill="1" applyBorder="1" applyAlignment="1">
      <alignment horizontal="justify" vertical="center" wrapText="1"/>
    </xf>
    <xf numFmtId="0" fontId="6" fillId="3" borderId="7" xfId="0" applyFont="1" applyFill="1" applyBorder="1" applyAlignment="1">
      <alignment horizontal="justify" vertical="center" wrapText="1"/>
    </xf>
    <xf numFmtId="0" fontId="6" fillId="3" borderId="6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31" fillId="3" borderId="2" xfId="0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 applyProtection="1">
      <alignment horizontal="left"/>
      <protection locked="0"/>
    </xf>
    <xf numFmtId="49" fontId="3" fillId="0" borderId="13" xfId="0" applyNumberFormat="1" applyFont="1" applyFill="1" applyBorder="1" applyAlignment="1" applyProtection="1">
      <alignment horizontal="left"/>
      <protection locked="0"/>
    </xf>
    <xf numFmtId="49" fontId="3" fillId="0" borderId="17" xfId="0" applyNumberFormat="1" applyFont="1" applyFill="1" applyBorder="1" applyAlignment="1" applyProtection="1">
      <alignment horizontal="left"/>
      <protection locked="0"/>
    </xf>
    <xf numFmtId="0" fontId="8" fillId="2" borderId="8" xfId="0" applyFont="1" applyFill="1" applyBorder="1" applyAlignment="1">
      <alignment horizontal="justify" vertical="center" wrapText="1"/>
    </xf>
    <xf numFmtId="0" fontId="8" fillId="2" borderId="0" xfId="0" applyFont="1" applyFill="1" applyBorder="1" applyAlignment="1">
      <alignment horizontal="justify" vertical="center" wrapText="1"/>
    </xf>
    <xf numFmtId="0" fontId="8" fillId="2" borderId="9" xfId="0" applyFont="1" applyFill="1" applyBorder="1" applyAlignment="1">
      <alignment horizontal="justify" vertical="center" wrapText="1"/>
    </xf>
    <xf numFmtId="0" fontId="6" fillId="3" borderId="3" xfId="0" applyFont="1" applyFill="1" applyBorder="1" applyAlignment="1">
      <alignment horizontal="justify" vertical="center" wrapText="1"/>
    </xf>
    <xf numFmtId="0" fontId="6" fillId="3" borderId="4" xfId="0" applyFont="1" applyFill="1" applyBorder="1" applyAlignment="1">
      <alignment horizontal="justify" vertical="center" wrapText="1"/>
    </xf>
    <xf numFmtId="0" fontId="6" fillId="3" borderId="5" xfId="0" applyFont="1" applyFill="1" applyBorder="1" applyAlignment="1">
      <alignment horizontal="justify" vertical="center" wrapText="1"/>
    </xf>
    <xf numFmtId="0" fontId="19" fillId="4" borderId="6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right" vertical="center"/>
    </xf>
    <xf numFmtId="0" fontId="7" fillId="3" borderId="11" xfId="0" applyFont="1" applyFill="1" applyBorder="1" applyAlignment="1">
      <alignment horizontal="right" vertical="center"/>
    </xf>
    <xf numFmtId="0" fontId="14" fillId="3" borderId="11" xfId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left" vertical="center"/>
    </xf>
    <xf numFmtId="0" fontId="7" fillId="3" borderId="1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 applyProtection="1">
      <alignment horizontal="right" vertical="center"/>
    </xf>
    <xf numFmtId="0" fontId="3" fillId="2" borderId="4" xfId="0" applyFont="1" applyFill="1" applyBorder="1" applyAlignment="1" applyProtection="1">
      <alignment horizontal="right" vertical="center"/>
    </xf>
    <xf numFmtId="0" fontId="3" fillId="2" borderId="5" xfId="0" applyFont="1" applyFill="1" applyBorder="1" applyAlignment="1" applyProtection="1">
      <alignment horizontal="right" vertical="center"/>
    </xf>
    <xf numFmtId="0" fontId="3" fillId="2" borderId="3" xfId="0" applyNumberFormat="1" applyFont="1" applyFill="1" applyBorder="1" applyAlignment="1" applyProtection="1">
      <alignment horizontal="left" vertical="center"/>
    </xf>
    <xf numFmtId="0" fontId="3" fillId="2" borderId="4" xfId="0" applyNumberFormat="1" applyFont="1" applyFill="1" applyBorder="1" applyAlignment="1" applyProtection="1">
      <alignment horizontal="left" vertical="center"/>
    </xf>
    <xf numFmtId="0" fontId="3" fillId="2" borderId="5" xfId="0" applyNumberFormat="1" applyFont="1" applyFill="1" applyBorder="1" applyAlignment="1" applyProtection="1">
      <alignment horizontal="left" vertical="center"/>
    </xf>
    <xf numFmtId="0" fontId="3" fillId="2" borderId="3" xfId="0" applyNumberFormat="1" applyFont="1" applyFill="1" applyBorder="1" applyAlignment="1" applyProtection="1">
      <alignment horizontal="center" vertical="center"/>
    </xf>
    <xf numFmtId="0" fontId="3" fillId="2" borderId="5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right" vertical="center"/>
    </xf>
    <xf numFmtId="0" fontId="3" fillId="2" borderId="2" xfId="0" applyFont="1" applyFill="1" applyBorder="1" applyAlignment="1" applyProtection="1">
      <alignment horizontal="right" vertical="center"/>
    </xf>
    <xf numFmtId="0" fontId="3" fillId="2" borderId="7" xfId="0" applyFont="1" applyFill="1" applyBorder="1" applyAlignment="1" applyProtection="1">
      <alignment horizontal="right" vertical="center"/>
    </xf>
    <xf numFmtId="0" fontId="3" fillId="2" borderId="6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3" fillId="2" borderId="7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right" vertical="center"/>
    </xf>
    <xf numFmtId="0" fontId="10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3" fontId="6" fillId="2" borderId="1" xfId="0" applyNumberFormat="1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right" vertical="center" wrapText="1"/>
    </xf>
    <xf numFmtId="4" fontId="16" fillId="2" borderId="4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left" vertical="center"/>
    </xf>
    <xf numFmtId="164" fontId="4" fillId="2" borderId="5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2" borderId="10" xfId="0" applyNumberFormat="1" applyFont="1" applyFill="1" applyBorder="1" applyAlignment="1" applyProtection="1">
      <alignment horizontal="center" vertical="center"/>
    </xf>
    <xf numFmtId="0" fontId="3" fillId="2" borderId="12" xfId="0" applyNumberFormat="1" applyFont="1" applyFill="1" applyBorder="1" applyAlignment="1" applyProtection="1">
      <alignment horizontal="center" vertical="center"/>
    </xf>
    <xf numFmtId="0" fontId="6" fillId="2" borderId="10" xfId="0" applyFont="1" applyFill="1" applyBorder="1" applyAlignment="1" applyProtection="1">
      <alignment horizontal="justify" vertical="center" wrapText="1"/>
      <protection hidden="1"/>
    </xf>
    <xf numFmtId="0" fontId="6" fillId="2" borderId="11" xfId="0" applyFont="1" applyFill="1" applyBorder="1" applyAlignment="1" applyProtection="1">
      <alignment horizontal="justify" vertical="center" wrapText="1"/>
      <protection hidden="1"/>
    </xf>
    <xf numFmtId="0" fontId="6" fillId="2" borderId="4" xfId="0" applyFont="1" applyFill="1" applyBorder="1" applyAlignment="1" applyProtection="1">
      <alignment horizontal="justify" vertical="center" wrapText="1"/>
      <protection hidden="1"/>
    </xf>
    <xf numFmtId="0" fontId="6" fillId="2" borderId="5" xfId="0" applyFont="1" applyFill="1" applyBorder="1" applyAlignment="1" applyProtection="1">
      <alignment horizontal="justify" vertical="center" wrapText="1"/>
      <protection hidden="1"/>
    </xf>
    <xf numFmtId="0" fontId="7" fillId="2" borderId="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right" vertical="center"/>
    </xf>
    <xf numFmtId="0" fontId="3" fillId="2" borderId="11" xfId="0" applyFont="1" applyFill="1" applyBorder="1" applyAlignment="1" applyProtection="1">
      <alignment horizontal="right" vertical="center"/>
    </xf>
    <xf numFmtId="0" fontId="3" fillId="2" borderId="12" xfId="0" applyFont="1" applyFill="1" applyBorder="1" applyAlignment="1" applyProtection="1">
      <alignment horizontal="right" vertical="center"/>
    </xf>
    <xf numFmtId="0" fontId="3" fillId="2" borderId="10" xfId="0" applyNumberFormat="1" applyFont="1" applyFill="1" applyBorder="1" applyAlignment="1" applyProtection="1">
      <alignment horizontal="left" vertical="center"/>
    </xf>
    <xf numFmtId="0" fontId="3" fillId="2" borderId="11" xfId="0" applyNumberFormat="1" applyFont="1" applyFill="1" applyBorder="1" applyAlignment="1" applyProtection="1">
      <alignment horizontal="left" vertical="center"/>
    </xf>
    <xf numFmtId="0" fontId="3" fillId="2" borderId="12" xfId="0" applyNumberFormat="1" applyFont="1" applyFill="1" applyBorder="1" applyAlignment="1" applyProtection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3" fillId="2" borderId="4" xfId="0" applyNumberFormat="1" applyFont="1" applyFill="1" applyBorder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right" vertical="center"/>
    </xf>
    <xf numFmtId="0" fontId="6" fillId="2" borderId="3" xfId="0" applyFont="1" applyFill="1" applyBorder="1" applyAlignment="1" applyProtection="1">
      <alignment horizontal="center" vertical="center"/>
      <protection hidden="1"/>
    </xf>
    <xf numFmtId="0" fontId="6" fillId="2" borderId="4" xfId="0" applyFont="1" applyFill="1" applyBorder="1" applyAlignment="1" applyProtection="1">
      <alignment horizontal="center" vertical="center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  <xf numFmtId="0" fontId="20" fillId="2" borderId="6" xfId="0" applyFont="1" applyFill="1" applyBorder="1" applyAlignment="1" applyProtection="1">
      <alignment horizontal="center" vertical="center"/>
      <protection hidden="1"/>
    </xf>
    <xf numFmtId="0" fontId="20" fillId="2" borderId="2" xfId="0" applyFont="1" applyFill="1" applyBorder="1" applyAlignment="1" applyProtection="1">
      <alignment horizontal="center" vertical="center"/>
      <protection hidden="1"/>
    </xf>
    <xf numFmtId="0" fontId="20" fillId="2" borderId="7" xfId="0" applyFont="1" applyFill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 applyProtection="1">
      <alignment horizontal="justify" vertical="center"/>
      <protection hidden="1"/>
    </xf>
    <xf numFmtId="0" fontId="6" fillId="2" borderId="0" xfId="0" applyFont="1" applyFill="1" applyBorder="1" applyAlignment="1" applyProtection="1">
      <alignment horizontal="justify" vertical="center"/>
      <protection hidden="1"/>
    </xf>
    <xf numFmtId="0" fontId="6" fillId="2" borderId="9" xfId="0" applyFont="1" applyFill="1" applyBorder="1" applyAlignment="1" applyProtection="1">
      <alignment horizontal="justify" vertical="center"/>
      <protection hidden="1"/>
    </xf>
    <xf numFmtId="0" fontId="6" fillId="2" borderId="3" xfId="0" applyFont="1" applyFill="1" applyBorder="1" applyAlignment="1" applyProtection="1">
      <alignment horizontal="justify" vertical="center" wrapText="1"/>
    </xf>
    <xf numFmtId="0" fontId="6" fillId="2" borderId="4" xfId="0" applyFont="1" applyFill="1" applyBorder="1" applyAlignment="1" applyProtection="1">
      <alignment horizontal="justify" vertical="center" wrapText="1"/>
    </xf>
    <xf numFmtId="0" fontId="6" fillId="2" borderId="5" xfId="0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5" xfId="0" applyFont="1" applyFill="1" applyBorder="1" applyAlignment="1" applyProtection="1">
      <alignment horizontal="left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4" xfId="0" applyFont="1" applyFill="1" applyBorder="1" applyAlignment="1" applyProtection="1">
      <alignment horizontal="center" vertical="center"/>
      <protection hidden="1"/>
    </xf>
    <xf numFmtId="0" fontId="3" fillId="0" borderId="5" xfId="0" applyFont="1" applyFill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left" vertical="center"/>
      <protection locked="0"/>
    </xf>
    <xf numFmtId="0" fontId="6" fillId="0" borderId="5" xfId="0" applyFont="1" applyFill="1" applyBorder="1" applyAlignment="1" applyProtection="1">
      <alignment horizontal="left" vertical="center"/>
      <protection locked="0"/>
    </xf>
    <xf numFmtId="0" fontId="6" fillId="2" borderId="3" xfId="0" applyFont="1" applyFill="1" applyBorder="1" applyAlignment="1" applyProtection="1">
      <alignment horizontal="left" vertical="center"/>
      <protection hidden="1"/>
    </xf>
    <xf numFmtId="0" fontId="6" fillId="2" borderId="4" xfId="0" applyFont="1" applyFill="1" applyBorder="1" applyAlignment="1" applyProtection="1">
      <alignment horizontal="left" vertical="center"/>
      <protection hidden="1"/>
    </xf>
    <xf numFmtId="0" fontId="6" fillId="2" borderId="5" xfId="0" applyFont="1" applyFill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left" vertical="center"/>
      <protection hidden="1"/>
    </xf>
    <xf numFmtId="0" fontId="4" fillId="2" borderId="3" xfId="0" applyFont="1" applyFill="1" applyBorder="1" applyAlignment="1" applyProtection="1">
      <alignment horizontal="right" vertical="center" wrapText="1"/>
      <protection hidden="1"/>
    </xf>
    <xf numFmtId="0" fontId="4" fillId="2" borderId="4" xfId="0" applyFont="1" applyFill="1" applyBorder="1" applyAlignment="1" applyProtection="1">
      <alignment horizontal="right" vertical="center" wrapText="1"/>
      <protection hidden="1"/>
    </xf>
    <xf numFmtId="4" fontId="16" fillId="2" borderId="4" xfId="0" applyNumberFormat="1" applyFont="1" applyFill="1" applyBorder="1" applyAlignment="1" applyProtection="1">
      <alignment horizontal="center" vertical="center"/>
      <protection hidden="1"/>
    </xf>
    <xf numFmtId="164" fontId="4" fillId="2" borderId="4" xfId="0" applyNumberFormat="1" applyFont="1" applyFill="1" applyBorder="1" applyAlignment="1" applyProtection="1">
      <alignment horizontal="left" vertical="center"/>
      <protection hidden="1"/>
    </xf>
    <xf numFmtId="164" fontId="4" fillId="2" borderId="5" xfId="0" applyNumberFormat="1" applyFont="1" applyFill="1" applyBorder="1" applyAlignment="1" applyProtection="1">
      <alignment horizontal="left"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hidden="1"/>
    </xf>
    <xf numFmtId="0" fontId="1" fillId="3" borderId="4" xfId="0" applyFont="1" applyFill="1" applyBorder="1" applyAlignment="1" applyProtection="1">
      <alignment horizontal="center" vertical="center"/>
      <protection hidden="1"/>
    </xf>
    <xf numFmtId="0" fontId="1" fillId="3" borderId="5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justify" vertical="center" wrapText="1"/>
    </xf>
    <xf numFmtId="49" fontId="4" fillId="3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justify" vertical="center" wrapText="1"/>
    </xf>
    <xf numFmtId="0" fontId="6" fillId="2" borderId="2" xfId="0" applyFont="1" applyFill="1" applyBorder="1" applyAlignment="1" applyProtection="1">
      <alignment horizontal="justify" vertical="center" wrapText="1"/>
    </xf>
    <xf numFmtId="0" fontId="6" fillId="2" borderId="7" xfId="0" applyFont="1" applyFill="1" applyBorder="1" applyAlignment="1" applyProtection="1">
      <alignment horizontal="justify" vertical="center" wrapText="1"/>
    </xf>
    <xf numFmtId="0" fontId="6" fillId="2" borderId="8" xfId="0" applyFont="1" applyFill="1" applyBorder="1" applyAlignment="1" applyProtection="1">
      <alignment horizontal="justify" vertical="center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6" fillId="2" borderId="9" xfId="0" applyFont="1" applyFill="1" applyBorder="1" applyAlignment="1" applyProtection="1">
      <alignment horizontal="justify" vertical="center" wrapText="1"/>
    </xf>
    <xf numFmtId="0" fontId="6" fillId="2" borderId="10" xfId="0" applyFont="1" applyFill="1" applyBorder="1" applyAlignment="1" applyProtection="1">
      <alignment horizontal="justify" vertical="center" wrapText="1"/>
    </xf>
    <xf numFmtId="0" fontId="6" fillId="2" borderId="11" xfId="0" applyFont="1" applyFill="1" applyBorder="1" applyAlignment="1" applyProtection="1">
      <alignment horizontal="justify" vertical="center" wrapText="1"/>
    </xf>
    <xf numFmtId="0" fontId="6" fillId="2" borderId="12" xfId="0" applyFont="1" applyFill="1" applyBorder="1" applyAlignment="1" applyProtection="1">
      <alignment horizontal="justify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7" fillId="0" borderId="8" xfId="0" applyNumberFormat="1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0" fontId="1" fillId="3" borderId="10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 applyProtection="1">
      <alignment horizontal="center" vertical="center" wrapText="1"/>
    </xf>
    <xf numFmtId="49" fontId="4" fillId="3" borderId="2" xfId="0" applyNumberFormat="1" applyFont="1" applyFill="1" applyBorder="1" applyAlignment="1" applyProtection="1">
      <alignment horizontal="center" vertical="center" wrapText="1"/>
    </xf>
    <xf numFmtId="49" fontId="4" fillId="3" borderId="7" xfId="0" applyNumberFormat="1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>
      <alignment horizontal="justify" vertical="center" wrapText="1"/>
    </xf>
    <xf numFmtId="0" fontId="7" fillId="2" borderId="2" xfId="0" applyFont="1" applyFill="1" applyBorder="1" applyAlignment="1">
      <alignment horizontal="justify" vertical="center" wrapText="1"/>
    </xf>
    <xf numFmtId="0" fontId="7" fillId="2" borderId="7" xfId="0" applyFont="1" applyFill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justify" vertical="center" wrapText="1"/>
    </xf>
    <xf numFmtId="0" fontId="8" fillId="2" borderId="11" xfId="0" applyFont="1" applyFill="1" applyBorder="1" applyAlignment="1">
      <alignment horizontal="justify" vertical="center" wrapText="1"/>
    </xf>
    <xf numFmtId="0" fontId="8" fillId="2" borderId="12" xfId="0" applyFont="1" applyFill="1" applyBorder="1" applyAlignment="1">
      <alignment horizontal="justify" vertical="center" wrapText="1"/>
    </xf>
    <xf numFmtId="49" fontId="1" fillId="0" borderId="10" xfId="0" applyNumberFormat="1" applyFont="1" applyBorder="1" applyAlignment="1" applyProtection="1">
      <alignment horizontal="center" vertical="center"/>
      <protection locked="0"/>
    </xf>
    <xf numFmtId="49" fontId="1" fillId="0" borderId="11" xfId="0" applyNumberFormat="1" applyFont="1" applyBorder="1" applyAlignment="1" applyProtection="1">
      <alignment horizontal="center" vertical="center"/>
      <protection locked="0"/>
    </xf>
    <xf numFmtId="49" fontId="1" fillId="0" borderId="12" xfId="0" applyNumberFormat="1" applyFont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3" fontId="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3" fontId="6" fillId="2" borderId="19" xfId="0" applyNumberFormat="1" applyFont="1" applyFill="1" applyBorder="1" applyAlignment="1">
      <alignment horizontal="center" vertical="center"/>
    </xf>
    <xf numFmtId="0" fontId="6" fillId="0" borderId="19" xfId="0" applyFont="1" applyBorder="1" applyAlignment="1" applyProtection="1">
      <alignment horizontal="center" vertical="center"/>
      <protection locked="0"/>
    </xf>
    <xf numFmtId="2" fontId="6" fillId="2" borderId="19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14" fontId="7" fillId="3" borderId="11" xfId="0" applyNumberFormat="1" applyFont="1" applyFill="1" applyBorder="1" applyAlignment="1">
      <alignment horizontal="left" vertical="center"/>
    </xf>
    <xf numFmtId="14" fontId="7" fillId="3" borderId="12" xfId="0" applyNumberFormat="1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/>
    </xf>
    <xf numFmtId="0" fontId="12" fillId="2" borderId="12" xfId="1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 applyProtection="1">
      <alignment horizontal="justify" vertical="center" wrapText="1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>
      <alignment horizontal="justify" vertical="center" wrapText="1"/>
    </xf>
    <xf numFmtId="0" fontId="8" fillId="2" borderId="2" xfId="0" applyFont="1" applyFill="1" applyBorder="1" applyAlignment="1">
      <alignment horizontal="justify" vertical="center" wrapText="1"/>
    </xf>
    <xf numFmtId="0" fontId="8" fillId="2" borderId="7" xfId="0" applyFont="1" applyFill="1" applyBorder="1" applyAlignment="1">
      <alignment horizontal="justify" vertical="center" wrapText="1"/>
    </xf>
    <xf numFmtId="0" fontId="6" fillId="2" borderId="8" xfId="0" applyFont="1" applyFill="1" applyBorder="1" applyAlignment="1">
      <alignment horizontal="justify" vertical="center"/>
    </xf>
    <xf numFmtId="0" fontId="6" fillId="2" borderId="0" xfId="0" applyFont="1" applyFill="1" applyBorder="1" applyAlignment="1">
      <alignment horizontal="justify" vertical="center"/>
    </xf>
    <xf numFmtId="0" fontId="6" fillId="2" borderId="9" xfId="0" applyFont="1" applyFill="1" applyBorder="1" applyAlignment="1">
      <alignment horizontal="justify" vertical="center"/>
    </xf>
    <xf numFmtId="4" fontId="6" fillId="2" borderId="1" xfId="0" applyNumberFormat="1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 applyProtection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right" vertical="center" wrapText="1"/>
    </xf>
    <xf numFmtId="0" fontId="4" fillId="2" borderId="11" xfId="0" applyFont="1" applyFill="1" applyBorder="1" applyAlignment="1">
      <alignment horizontal="right" vertical="center" wrapText="1"/>
    </xf>
    <xf numFmtId="4" fontId="16" fillId="2" borderId="11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left" vertical="center"/>
    </xf>
    <xf numFmtId="164" fontId="4" fillId="2" borderId="12" xfId="0" applyNumberFormat="1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justify" vertical="center"/>
    </xf>
    <xf numFmtId="0" fontId="6" fillId="2" borderId="11" xfId="0" applyFont="1" applyFill="1" applyBorder="1" applyAlignment="1">
      <alignment horizontal="justify" vertical="center"/>
    </xf>
    <xf numFmtId="0" fontId="6" fillId="2" borderId="12" xfId="0" applyFont="1" applyFill="1" applyBorder="1" applyAlignment="1">
      <alignment horizontal="justify" vertical="center"/>
    </xf>
    <xf numFmtId="0" fontId="19" fillId="4" borderId="8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19" fillId="4" borderId="9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>
      <alignment horizontal="right" vertical="center"/>
    </xf>
    <xf numFmtId="0" fontId="6" fillId="2" borderId="18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justify" vertical="center"/>
    </xf>
    <xf numFmtId="0" fontId="6" fillId="2" borderId="4" xfId="0" applyFont="1" applyFill="1" applyBorder="1" applyAlignment="1">
      <alignment horizontal="justify" vertical="center"/>
    </xf>
    <xf numFmtId="0" fontId="6" fillId="2" borderId="5" xfId="0" applyFont="1" applyFill="1" applyBorder="1" applyAlignment="1">
      <alignment horizontal="justify" vertical="center"/>
    </xf>
    <xf numFmtId="0" fontId="6" fillId="2" borderId="1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justify" vertical="center" wrapText="1"/>
    </xf>
    <xf numFmtId="0" fontId="6" fillId="2" borderId="4" xfId="0" applyFont="1" applyFill="1" applyBorder="1" applyAlignment="1">
      <alignment horizontal="justify" vertical="center" wrapText="1"/>
    </xf>
    <xf numFmtId="0" fontId="6" fillId="2" borderId="5" xfId="0" applyFont="1" applyFill="1" applyBorder="1" applyAlignment="1">
      <alignment horizontal="justify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right" vertical="center"/>
    </xf>
    <xf numFmtId="14" fontId="6" fillId="2" borderId="1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4" fillId="3" borderId="18" xfId="0" applyFont="1" applyFill="1" applyBorder="1" applyAlignment="1">
      <alignment horizontal="center" vertical="center"/>
    </xf>
    <xf numFmtId="4" fontId="6" fillId="2" borderId="3" xfId="0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right" vertical="center"/>
    </xf>
    <xf numFmtId="9" fontId="3" fillId="2" borderId="1" xfId="0" applyNumberFormat="1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justify" vertical="center" wrapText="1"/>
    </xf>
    <xf numFmtId="0" fontId="6" fillId="2" borderId="2" xfId="0" applyFont="1" applyFill="1" applyBorder="1" applyAlignment="1">
      <alignment horizontal="justify" vertical="center" wrapText="1"/>
    </xf>
    <xf numFmtId="0" fontId="6" fillId="2" borderId="7" xfId="0" applyFont="1" applyFill="1" applyBorder="1" applyAlignment="1">
      <alignment horizontal="justify" vertical="center" wrapText="1"/>
    </xf>
    <xf numFmtId="0" fontId="6" fillId="2" borderId="8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6" fillId="0" borderId="13" xfId="0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 vertical="center" wrapText="1"/>
      <protection locked="0" hidden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49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center"/>
    </xf>
    <xf numFmtId="14" fontId="3" fillId="0" borderId="13" xfId="0" applyNumberFormat="1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left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horizontal="justify" vertical="center" wrapText="1"/>
    </xf>
    <xf numFmtId="0" fontId="8" fillId="2" borderId="4" xfId="0" applyFont="1" applyFill="1" applyBorder="1" applyAlignment="1" applyProtection="1">
      <alignment horizontal="justify" vertical="center" wrapText="1"/>
    </xf>
    <xf numFmtId="0" fontId="8" fillId="2" borderId="5" xfId="0" applyFont="1" applyFill="1" applyBorder="1" applyAlignment="1" applyProtection="1">
      <alignment horizontal="justify" vertical="center" wrapText="1"/>
    </xf>
    <xf numFmtId="165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9" fillId="3" borderId="11" xfId="1" applyFill="1" applyBorder="1" applyAlignment="1">
      <alignment horizontal="left" vertical="center"/>
    </xf>
    <xf numFmtId="0" fontId="9" fillId="3" borderId="11" xfId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354">
    <dxf>
      <font>
        <color theme="0" tint="-0.14996795556505021"/>
      </font>
    </dxf>
    <dxf>
      <fill>
        <patternFill>
          <bgColor rgb="FFFF0000"/>
        </patternFill>
      </fill>
    </dxf>
    <dxf>
      <font>
        <color theme="0" tint="-0.14996795556505021"/>
      </font>
    </dxf>
    <dxf>
      <font>
        <color rgb="FFE8A700"/>
      </font>
    </dxf>
    <dxf>
      <fill>
        <patternFill>
          <bgColor rgb="FFE8A700"/>
        </patternFill>
      </fill>
    </dxf>
    <dxf>
      <font>
        <color rgb="FFFCA600"/>
      </font>
    </dxf>
    <dxf>
      <fill>
        <patternFill>
          <bgColor rgb="FFFCA600"/>
        </patternFill>
      </fill>
    </dxf>
    <dxf>
      <font>
        <color rgb="FFFEC600"/>
      </font>
    </dxf>
    <dxf>
      <fill>
        <patternFill>
          <bgColor rgb="FFFEC600"/>
        </patternFill>
      </fill>
    </dxf>
    <dxf>
      <font>
        <color rgb="FFF2CB00"/>
      </font>
    </dxf>
    <dxf>
      <fill>
        <patternFill>
          <bgColor rgb="FFF2CB00"/>
        </patternFill>
      </fill>
    </dxf>
    <dxf>
      <font>
        <color rgb="FFF1E10E"/>
      </font>
    </dxf>
    <dxf>
      <fill>
        <patternFill>
          <bgColor rgb="FFF1E10E"/>
        </patternFill>
      </fill>
    </dxf>
    <dxf>
      <font>
        <color rgb="FF571120"/>
      </font>
    </dxf>
    <dxf>
      <font>
        <color rgb="FF740210"/>
      </font>
    </dxf>
    <dxf>
      <fill>
        <patternFill>
          <bgColor rgb="FF740210"/>
        </patternFill>
      </fill>
    </dxf>
    <dxf>
      <font>
        <color rgb="FF910814"/>
      </font>
    </dxf>
    <dxf>
      <fill>
        <patternFill>
          <bgColor rgb="FF910814"/>
        </patternFill>
      </fill>
    </dxf>
    <dxf>
      <font>
        <color rgb="FFAF000B"/>
      </font>
    </dxf>
    <dxf>
      <fill>
        <patternFill>
          <bgColor rgb="FFAF000B"/>
        </patternFill>
      </fill>
    </dxf>
    <dxf>
      <font>
        <color rgb="FFC70C00"/>
      </font>
    </dxf>
    <dxf>
      <fill>
        <patternFill>
          <bgColor rgb="FFC70C00"/>
        </patternFill>
      </fill>
    </dxf>
    <dxf>
      <font>
        <color rgb="FFD33000"/>
      </font>
    </dxf>
    <dxf>
      <fill>
        <patternFill>
          <bgColor rgb="FFD33000"/>
        </patternFill>
      </fill>
    </dxf>
    <dxf>
      <font>
        <color rgb="FFDD4400"/>
      </font>
    </dxf>
    <dxf>
      <fill>
        <patternFill>
          <bgColor rgb="FFDD4400"/>
        </patternFill>
      </fill>
    </dxf>
    <dxf>
      <font>
        <color rgb="FFFF6D00"/>
      </font>
    </dxf>
    <dxf>
      <fill>
        <patternFill>
          <bgColor rgb="FFFF6D00"/>
        </patternFill>
      </fill>
    </dxf>
    <dxf>
      <font>
        <color rgb="FFEC6600"/>
      </font>
    </dxf>
    <dxf>
      <fill>
        <patternFill>
          <bgColor rgb="FFEC6600"/>
        </patternFill>
      </fill>
    </dxf>
    <dxf>
      <font>
        <color rgb="FF412872"/>
      </font>
    </dxf>
    <dxf>
      <fill>
        <patternFill>
          <bgColor rgb="FF412872"/>
        </patternFill>
      </fill>
    </dxf>
    <dxf>
      <font>
        <color rgb="FF5D2B68"/>
      </font>
    </dxf>
    <dxf>
      <fill>
        <patternFill>
          <bgColor rgb="FF5D2B68"/>
        </patternFill>
      </fill>
    </dxf>
    <dxf>
      <font>
        <color rgb="FF785FA2"/>
      </font>
    </dxf>
    <dxf>
      <fill>
        <patternFill>
          <bgColor rgb="FF785FA2"/>
        </patternFill>
      </fill>
    </dxf>
    <dxf>
      <font>
        <color rgb="FFBA94BC"/>
      </font>
    </dxf>
    <dxf>
      <fill>
        <patternFill>
          <bgColor rgb="FFBA94BC"/>
        </patternFill>
      </fill>
    </dxf>
    <dxf>
      <font>
        <color rgb="FFC3286A"/>
      </font>
    </dxf>
    <dxf>
      <fill>
        <patternFill>
          <bgColor rgb="FFC3286A"/>
        </patternFill>
      </fill>
    </dxf>
    <dxf>
      <font>
        <color rgb="FFEF87B8"/>
      </font>
    </dxf>
    <dxf>
      <fill>
        <patternFill patternType="solid">
          <bgColor rgb="FFEF87B8"/>
        </patternFill>
      </fill>
    </dxf>
    <dxf>
      <font>
        <color rgb="FF131D39"/>
      </font>
    </dxf>
    <dxf>
      <fill>
        <patternFill>
          <bgColor rgb="FF131D39"/>
        </patternFill>
      </fill>
    </dxf>
    <dxf>
      <font>
        <color rgb="FF0F113A"/>
      </font>
    </dxf>
    <dxf>
      <fill>
        <patternFill>
          <bgColor rgb="FF0F113A"/>
        </patternFill>
      </fill>
    </dxf>
    <dxf>
      <font>
        <color rgb="FF1C2F5E"/>
      </font>
    </dxf>
    <dxf>
      <fill>
        <patternFill>
          <bgColor rgb="FF1C2F5E"/>
        </patternFill>
      </fill>
    </dxf>
    <dxf>
      <font>
        <color rgb="FF0D1F6A"/>
      </font>
    </dxf>
    <dxf>
      <fill>
        <patternFill>
          <bgColor rgb="FF0D1F6A"/>
        </patternFill>
      </fill>
    </dxf>
    <dxf>
      <font>
        <color rgb="FF172B79"/>
      </font>
    </dxf>
    <dxf>
      <fill>
        <patternFill>
          <bgColor rgb="FF172B79"/>
        </patternFill>
      </fill>
    </dxf>
    <dxf>
      <font>
        <color rgb="FF1B2FAA"/>
      </font>
    </dxf>
    <dxf>
      <fill>
        <patternFill>
          <bgColor rgb="FF1B2FAA"/>
        </patternFill>
      </fill>
    </dxf>
    <dxf>
      <font>
        <color rgb="FF003A78"/>
      </font>
    </dxf>
    <dxf>
      <fill>
        <patternFill>
          <bgColor rgb="FF003A78"/>
        </patternFill>
      </fill>
    </dxf>
    <dxf>
      <font>
        <color rgb="FF00418E"/>
      </font>
    </dxf>
    <dxf>
      <fill>
        <patternFill>
          <bgColor rgb="FF00418E"/>
        </patternFill>
      </fill>
    </dxf>
    <dxf>
      <font>
        <color rgb="FF004583"/>
      </font>
    </dxf>
    <dxf>
      <fill>
        <patternFill>
          <bgColor rgb="FF004583"/>
        </patternFill>
      </fill>
    </dxf>
    <dxf>
      <font>
        <color rgb="FF004F9F"/>
      </font>
    </dxf>
    <dxf>
      <fill>
        <patternFill>
          <bgColor rgb="FF004F9F"/>
        </patternFill>
      </fill>
    </dxf>
    <dxf>
      <font>
        <color rgb="FF005EAD"/>
      </font>
    </dxf>
    <dxf>
      <fill>
        <patternFill>
          <bgColor rgb="FF005EAD"/>
        </patternFill>
      </fill>
    </dxf>
    <dxf>
      <font>
        <color rgb="FF0074BB"/>
      </font>
    </dxf>
    <dxf>
      <fill>
        <patternFill>
          <bgColor rgb="FF0074BB"/>
        </patternFill>
      </fill>
    </dxf>
    <dxf>
      <font>
        <color rgb="FF0088C3"/>
      </font>
    </dxf>
    <dxf>
      <fill>
        <patternFill>
          <bgColor rgb="FF0088C3"/>
        </patternFill>
      </fill>
    </dxf>
    <dxf>
      <font>
        <color rgb="FF43A2D3"/>
      </font>
    </dxf>
    <dxf>
      <fill>
        <patternFill>
          <bgColor rgb="FF43A2D3"/>
        </patternFill>
      </fill>
    </dxf>
    <dxf>
      <font>
        <color rgb="FF00838E"/>
      </font>
    </dxf>
    <dxf>
      <fill>
        <patternFill>
          <bgColor rgb="FF00838E"/>
        </patternFill>
      </fill>
    </dxf>
    <dxf>
      <font>
        <color rgb="FF009B97"/>
      </font>
    </dxf>
    <dxf>
      <fill>
        <patternFill>
          <bgColor rgb="FF009B97"/>
        </patternFill>
      </fill>
    </dxf>
    <dxf>
      <font>
        <color rgb="FF5FCEB7"/>
      </font>
    </dxf>
    <dxf>
      <fill>
        <patternFill>
          <bgColor rgb="FF5FCEB7"/>
        </patternFill>
      </fill>
    </dxf>
    <dxf>
      <font>
        <color rgb="FF003C24"/>
      </font>
    </dxf>
    <dxf>
      <fill>
        <patternFill>
          <bgColor rgb="FF003C24"/>
        </patternFill>
      </fill>
    </dxf>
    <dxf>
      <font>
        <color rgb="FF005236"/>
      </font>
    </dxf>
    <dxf>
      <fill>
        <patternFill>
          <bgColor rgb="FF005236"/>
        </patternFill>
      </fill>
    </dxf>
    <dxf>
      <font>
        <color rgb="FF007A4D"/>
      </font>
    </dxf>
    <dxf>
      <fill>
        <patternFill>
          <bgColor rgb="FF007A4D"/>
        </patternFill>
      </fill>
    </dxf>
    <dxf>
      <font>
        <color rgb="FF00783F"/>
      </font>
    </dxf>
    <dxf>
      <fill>
        <patternFill>
          <bgColor rgb="FF00783F"/>
        </patternFill>
      </fill>
    </dxf>
    <dxf>
      <font>
        <color rgb="FF00893A"/>
      </font>
    </dxf>
    <dxf>
      <fill>
        <patternFill>
          <bgColor rgb="FF00893A"/>
        </patternFill>
      </fill>
    </dxf>
    <dxf>
      <font>
        <color rgb="FF239B11"/>
      </font>
    </dxf>
    <dxf>
      <fill>
        <patternFill>
          <bgColor rgb="FF239B11"/>
        </patternFill>
      </fill>
    </dxf>
    <dxf>
      <font>
        <color rgb="FF6AA72F"/>
      </font>
    </dxf>
    <dxf>
      <fill>
        <patternFill>
          <bgColor rgb="FF6AA72F"/>
        </patternFill>
      </fill>
    </dxf>
    <dxf>
      <font>
        <color rgb="FF55331C"/>
      </font>
    </dxf>
    <dxf>
      <fill>
        <patternFill>
          <bgColor rgb="FF55331C"/>
        </patternFill>
      </fill>
    </dxf>
    <dxf>
      <font>
        <color rgb="FFAF591E"/>
      </font>
    </dxf>
    <dxf>
      <fill>
        <patternFill>
          <bgColor rgb="FFAF591E"/>
        </patternFill>
      </fill>
    </dxf>
    <dxf>
      <font>
        <color rgb="FFA8875A"/>
      </font>
    </dxf>
    <dxf>
      <fill>
        <patternFill>
          <bgColor rgb="FFA8875A"/>
        </patternFill>
      </fill>
    </dxf>
    <dxf>
      <font>
        <color rgb="FFCDC09E"/>
      </font>
    </dxf>
    <dxf>
      <fill>
        <patternFill>
          <bgColor rgb="FFCDC09E"/>
        </patternFill>
      </fill>
    </dxf>
    <dxf>
      <font>
        <color rgb="FFE7D293"/>
      </font>
    </dxf>
    <dxf>
      <fill>
        <patternFill>
          <bgColor rgb="FFE7D293"/>
        </patternFill>
      </fill>
    </dxf>
    <dxf>
      <font>
        <color rgb="FF000000"/>
      </font>
    </dxf>
    <dxf>
      <fill>
        <patternFill>
          <bgColor rgb="FF000000"/>
        </patternFill>
      </fill>
    </dxf>
    <dxf>
      <font>
        <color rgb="FF4B4C4C"/>
      </font>
    </dxf>
    <dxf>
      <fill>
        <patternFill>
          <bgColor rgb="FF4B4C4C"/>
        </patternFill>
      </fill>
    </dxf>
    <dxf>
      <font>
        <color rgb="FF757D7C"/>
      </font>
    </dxf>
    <dxf>
      <fill>
        <patternFill>
          <bgColor rgb="FF757D7C"/>
        </patternFill>
      </fill>
    </dxf>
    <dxf>
      <font>
        <color rgb="FF808588"/>
      </font>
    </dxf>
    <dxf>
      <fill>
        <patternFill>
          <bgColor rgb="FF808588"/>
        </patternFill>
      </fill>
    </dxf>
    <dxf>
      <font>
        <color rgb="FF8A8F8C"/>
      </font>
    </dxf>
    <dxf>
      <fill>
        <patternFill>
          <bgColor rgb="FF8A8F8C"/>
        </patternFill>
      </fill>
    </dxf>
    <dxf>
      <font>
        <color rgb="FFC0C3C3"/>
      </font>
    </dxf>
    <dxf>
      <fill>
        <patternFill>
          <bgColor rgb="FFC0C3C3"/>
        </patternFill>
      </fill>
    </dxf>
    <dxf>
      <font>
        <color rgb="FF6F7274"/>
      </font>
    </dxf>
    <dxf>
      <fill>
        <patternFill>
          <bgColor rgb="FF6F7274"/>
        </patternFill>
      </fill>
    </dxf>
    <dxf>
      <font>
        <color rgb="FF796532"/>
      </font>
    </dxf>
    <dxf>
      <fill>
        <patternFill>
          <bgColor rgb="FF796532"/>
        </patternFill>
      </fill>
    </dxf>
    <dxf>
      <font>
        <color rgb="FF69401E"/>
      </font>
    </dxf>
    <dxf>
      <fill>
        <patternFill>
          <bgColor rgb="FF69401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E8A700"/>
      </font>
    </dxf>
    <dxf>
      <fill>
        <patternFill>
          <bgColor rgb="FFE8A700"/>
        </patternFill>
      </fill>
    </dxf>
    <dxf>
      <font>
        <color rgb="FFFCA600"/>
      </font>
    </dxf>
    <dxf>
      <fill>
        <patternFill>
          <bgColor rgb="FFFCA600"/>
        </patternFill>
      </fill>
    </dxf>
    <dxf>
      <font>
        <color rgb="FFFEC600"/>
      </font>
    </dxf>
    <dxf>
      <fill>
        <patternFill>
          <bgColor rgb="FFFEC600"/>
        </patternFill>
      </fill>
    </dxf>
    <dxf>
      <font>
        <color rgb="FFF2CB00"/>
      </font>
    </dxf>
    <dxf>
      <fill>
        <patternFill>
          <bgColor rgb="FFF2CB00"/>
        </patternFill>
      </fill>
    </dxf>
    <dxf>
      <font>
        <color rgb="FFF1E10E"/>
      </font>
    </dxf>
    <dxf>
      <fill>
        <patternFill>
          <bgColor rgb="FFF1E10E"/>
        </patternFill>
      </fill>
    </dxf>
    <dxf>
      <font>
        <color rgb="FF571120"/>
      </font>
    </dxf>
    <dxf>
      <fill>
        <patternFill>
          <bgColor rgb="FF571120"/>
        </patternFill>
      </fill>
    </dxf>
    <dxf>
      <font>
        <color rgb="FF740210"/>
      </font>
    </dxf>
    <dxf>
      <fill>
        <patternFill>
          <bgColor rgb="FF740210"/>
        </patternFill>
      </fill>
    </dxf>
    <dxf>
      <font>
        <color rgb="FF910814"/>
      </font>
    </dxf>
    <dxf>
      <fill>
        <patternFill>
          <bgColor rgb="FF910814"/>
        </patternFill>
      </fill>
    </dxf>
    <dxf>
      <font>
        <color rgb="FFAF000B"/>
      </font>
    </dxf>
    <dxf>
      <fill>
        <patternFill>
          <bgColor rgb="FFAF000B"/>
        </patternFill>
      </fill>
    </dxf>
    <dxf>
      <font>
        <color rgb="FFC70C00"/>
      </font>
    </dxf>
    <dxf>
      <fill>
        <patternFill>
          <bgColor rgb="FFC70C00"/>
        </patternFill>
      </fill>
    </dxf>
    <dxf>
      <font>
        <color rgb="FFD33000"/>
      </font>
    </dxf>
    <dxf>
      <fill>
        <patternFill>
          <bgColor rgb="FFD33000"/>
        </patternFill>
      </fill>
    </dxf>
    <dxf>
      <font>
        <color rgb="FFDD4400"/>
      </font>
    </dxf>
    <dxf>
      <fill>
        <patternFill>
          <bgColor rgb="FFDD4400"/>
        </patternFill>
      </fill>
    </dxf>
    <dxf>
      <font>
        <color rgb="FFFF6D00"/>
      </font>
    </dxf>
    <dxf>
      <fill>
        <patternFill>
          <bgColor rgb="FFFF6D00"/>
        </patternFill>
      </fill>
    </dxf>
    <dxf>
      <font>
        <color rgb="FFEC6600"/>
      </font>
    </dxf>
    <dxf>
      <fill>
        <patternFill>
          <bgColor rgb="FFEC6600"/>
        </patternFill>
      </fill>
    </dxf>
    <dxf>
      <font>
        <color rgb="FF412872"/>
      </font>
    </dxf>
    <dxf>
      <fill>
        <patternFill>
          <bgColor rgb="FF412872"/>
        </patternFill>
      </fill>
    </dxf>
    <dxf>
      <font>
        <color rgb="FF5D2B68"/>
      </font>
    </dxf>
    <dxf>
      <fill>
        <patternFill>
          <bgColor rgb="FF5D2B68"/>
        </patternFill>
      </fill>
    </dxf>
    <dxf>
      <font>
        <color rgb="FF785FA2"/>
      </font>
    </dxf>
    <dxf>
      <fill>
        <patternFill>
          <bgColor rgb="FF785FA2"/>
        </patternFill>
      </fill>
    </dxf>
    <dxf>
      <font>
        <color rgb="FFBA94BC"/>
      </font>
    </dxf>
    <dxf>
      <fill>
        <patternFill>
          <bgColor rgb="FFBA94BC"/>
        </patternFill>
      </fill>
    </dxf>
    <dxf>
      <font>
        <color rgb="FFC3286A"/>
      </font>
    </dxf>
    <dxf>
      <fill>
        <patternFill>
          <bgColor rgb="FFC3286A"/>
        </patternFill>
      </fill>
    </dxf>
    <dxf>
      <font>
        <color rgb="FFEF87B8"/>
      </font>
    </dxf>
    <dxf>
      <fill>
        <patternFill patternType="solid">
          <bgColor rgb="FFEF87B8"/>
        </patternFill>
      </fill>
    </dxf>
    <dxf>
      <font>
        <color rgb="FF131D39"/>
      </font>
    </dxf>
    <dxf>
      <fill>
        <patternFill>
          <bgColor rgb="FF131D39"/>
        </patternFill>
      </fill>
    </dxf>
    <dxf>
      <font>
        <color rgb="FF0F113A"/>
      </font>
    </dxf>
    <dxf>
      <fill>
        <patternFill>
          <bgColor rgb="FF0F113A"/>
        </patternFill>
      </fill>
    </dxf>
    <dxf>
      <font>
        <color rgb="FF1C2F5E"/>
      </font>
    </dxf>
    <dxf>
      <fill>
        <patternFill>
          <bgColor rgb="FF1C2F5E"/>
        </patternFill>
      </fill>
    </dxf>
    <dxf>
      <font>
        <color rgb="FF0D1F6A"/>
      </font>
    </dxf>
    <dxf>
      <fill>
        <patternFill>
          <bgColor rgb="FF0D1F6A"/>
        </patternFill>
      </fill>
    </dxf>
    <dxf>
      <font>
        <color rgb="FF172B79"/>
      </font>
    </dxf>
    <dxf>
      <fill>
        <patternFill>
          <bgColor rgb="FF172B79"/>
        </patternFill>
      </fill>
    </dxf>
    <dxf>
      <font>
        <color rgb="FF1B2FAA"/>
      </font>
    </dxf>
    <dxf>
      <fill>
        <patternFill>
          <bgColor rgb="FF1B2FAA"/>
        </patternFill>
      </fill>
    </dxf>
    <dxf>
      <font>
        <color rgb="FF003A78"/>
      </font>
    </dxf>
    <dxf>
      <fill>
        <patternFill>
          <bgColor rgb="FF003A78"/>
        </patternFill>
      </fill>
    </dxf>
    <dxf>
      <font>
        <color rgb="FF00418E"/>
      </font>
    </dxf>
    <dxf>
      <fill>
        <patternFill>
          <bgColor rgb="FF00418E"/>
        </patternFill>
      </fill>
    </dxf>
    <dxf>
      <font>
        <color rgb="FF004583"/>
      </font>
    </dxf>
    <dxf>
      <fill>
        <patternFill>
          <bgColor rgb="FF004583"/>
        </patternFill>
      </fill>
    </dxf>
    <dxf>
      <font>
        <color rgb="FF004F9F"/>
      </font>
    </dxf>
    <dxf>
      <fill>
        <patternFill>
          <bgColor rgb="FF004F9F"/>
        </patternFill>
      </fill>
    </dxf>
    <dxf>
      <font>
        <color rgb="FF005EAD"/>
      </font>
    </dxf>
    <dxf>
      <fill>
        <patternFill>
          <bgColor rgb="FF005EAD"/>
        </patternFill>
      </fill>
    </dxf>
    <dxf>
      <font>
        <color rgb="FF0074BB"/>
      </font>
    </dxf>
    <dxf>
      <fill>
        <patternFill>
          <bgColor rgb="FF0074BB"/>
        </patternFill>
      </fill>
    </dxf>
    <dxf>
      <font>
        <color rgb="FF0088C3"/>
      </font>
    </dxf>
    <dxf>
      <fill>
        <patternFill>
          <bgColor rgb="FF0088C3"/>
        </patternFill>
      </fill>
    </dxf>
    <dxf>
      <font>
        <color rgb="FF43A2D3"/>
      </font>
    </dxf>
    <dxf>
      <fill>
        <patternFill>
          <bgColor rgb="FF43A2D3"/>
        </patternFill>
      </fill>
    </dxf>
    <dxf>
      <font>
        <color rgb="FF00838E"/>
      </font>
    </dxf>
    <dxf>
      <fill>
        <patternFill>
          <bgColor rgb="FF00838E"/>
        </patternFill>
      </fill>
    </dxf>
    <dxf>
      <font>
        <color rgb="FF009B97"/>
      </font>
    </dxf>
    <dxf>
      <fill>
        <patternFill>
          <bgColor rgb="FF009B97"/>
        </patternFill>
      </fill>
    </dxf>
    <dxf>
      <font>
        <color rgb="FF5FCEB7"/>
      </font>
    </dxf>
    <dxf>
      <fill>
        <patternFill>
          <bgColor rgb="FF5FCEB7"/>
        </patternFill>
      </fill>
    </dxf>
    <dxf>
      <font>
        <color rgb="FF003C24"/>
      </font>
    </dxf>
    <dxf>
      <fill>
        <patternFill>
          <bgColor rgb="FF003C24"/>
        </patternFill>
      </fill>
    </dxf>
    <dxf>
      <font>
        <color rgb="FF005236"/>
      </font>
    </dxf>
    <dxf>
      <fill>
        <patternFill>
          <bgColor rgb="FF005236"/>
        </patternFill>
      </fill>
    </dxf>
    <dxf>
      <font>
        <color rgb="FF007A4D"/>
      </font>
    </dxf>
    <dxf>
      <fill>
        <patternFill>
          <bgColor rgb="FF007A4D"/>
        </patternFill>
      </fill>
    </dxf>
    <dxf>
      <font>
        <color rgb="FF00783F"/>
      </font>
    </dxf>
    <dxf>
      <fill>
        <patternFill>
          <bgColor rgb="FF00783F"/>
        </patternFill>
      </fill>
    </dxf>
    <dxf>
      <font>
        <color rgb="FF00893A"/>
      </font>
    </dxf>
    <dxf>
      <fill>
        <patternFill>
          <bgColor rgb="FF00893A"/>
        </patternFill>
      </fill>
    </dxf>
    <dxf>
      <font>
        <color rgb="FF239B11"/>
      </font>
    </dxf>
    <dxf>
      <fill>
        <patternFill>
          <bgColor rgb="FF239B11"/>
        </patternFill>
      </fill>
    </dxf>
    <dxf>
      <font>
        <color rgb="FF6AA72F"/>
      </font>
    </dxf>
    <dxf>
      <fill>
        <patternFill>
          <bgColor rgb="FF6AA72F"/>
        </patternFill>
      </fill>
    </dxf>
    <dxf>
      <font>
        <color rgb="FF55331C"/>
      </font>
    </dxf>
    <dxf>
      <fill>
        <patternFill>
          <bgColor rgb="FF55331C"/>
        </patternFill>
      </fill>
    </dxf>
    <dxf>
      <font>
        <color rgb="FFAF591E"/>
      </font>
    </dxf>
    <dxf>
      <fill>
        <patternFill>
          <bgColor rgb="FFAF591E"/>
        </patternFill>
      </fill>
    </dxf>
    <dxf>
      <font>
        <color rgb="FFA8875A"/>
      </font>
    </dxf>
    <dxf>
      <fill>
        <patternFill>
          <bgColor rgb="FFA8875A"/>
        </patternFill>
      </fill>
    </dxf>
    <dxf>
      <font>
        <color rgb="FFCDC09E"/>
      </font>
    </dxf>
    <dxf>
      <fill>
        <patternFill>
          <bgColor rgb="FFCDC09E"/>
        </patternFill>
      </fill>
    </dxf>
    <dxf>
      <font>
        <color rgb="FFE7D293"/>
      </font>
    </dxf>
    <dxf>
      <fill>
        <patternFill>
          <bgColor rgb="FFE7D293"/>
        </patternFill>
      </fill>
    </dxf>
    <dxf>
      <font>
        <color rgb="FF000000"/>
      </font>
    </dxf>
    <dxf>
      <fill>
        <patternFill>
          <bgColor rgb="FF000000"/>
        </patternFill>
      </fill>
    </dxf>
    <dxf>
      <font>
        <color rgb="FF4B4C4C"/>
      </font>
    </dxf>
    <dxf>
      <fill>
        <patternFill>
          <bgColor rgb="FF4B4C4C"/>
        </patternFill>
      </fill>
    </dxf>
    <dxf>
      <font>
        <color rgb="FF757D7C"/>
      </font>
    </dxf>
    <dxf>
      <fill>
        <patternFill>
          <bgColor rgb="FF757D7C"/>
        </patternFill>
      </fill>
    </dxf>
    <dxf>
      <font>
        <color rgb="FF808588"/>
      </font>
    </dxf>
    <dxf>
      <fill>
        <patternFill>
          <bgColor rgb="FF808588"/>
        </patternFill>
      </fill>
    </dxf>
    <dxf>
      <font>
        <color rgb="FF8A8F8C"/>
      </font>
    </dxf>
    <dxf>
      <fill>
        <patternFill>
          <bgColor rgb="FF8A8F8C"/>
        </patternFill>
      </fill>
    </dxf>
    <dxf>
      <font>
        <color rgb="FFC0C3C3"/>
      </font>
    </dxf>
    <dxf>
      <fill>
        <patternFill>
          <bgColor rgb="FFC0C3C3"/>
        </patternFill>
      </fill>
    </dxf>
    <dxf>
      <font>
        <color rgb="FF6F7274"/>
      </font>
    </dxf>
    <dxf>
      <fill>
        <patternFill>
          <bgColor rgb="FF6F7274"/>
        </patternFill>
      </fill>
    </dxf>
    <dxf>
      <font>
        <color rgb="FF796532"/>
      </font>
    </dxf>
    <dxf>
      <fill>
        <patternFill>
          <bgColor rgb="FF796532"/>
        </patternFill>
      </fill>
    </dxf>
    <dxf>
      <font>
        <color rgb="FF69401E"/>
      </font>
    </dxf>
    <dxf>
      <fill>
        <patternFill>
          <bgColor rgb="FF69401E"/>
        </patternFill>
      </fill>
    </dxf>
    <dxf>
      <font>
        <color rgb="FFE8A700"/>
      </font>
    </dxf>
    <dxf>
      <fill>
        <patternFill>
          <bgColor rgb="FFE8A700"/>
        </patternFill>
      </fill>
    </dxf>
    <dxf>
      <font>
        <color rgb="FFFCA600"/>
      </font>
    </dxf>
    <dxf>
      <fill>
        <patternFill>
          <bgColor rgb="FFFCA600"/>
        </patternFill>
      </fill>
    </dxf>
    <dxf>
      <font>
        <color rgb="FFFEC600"/>
      </font>
    </dxf>
    <dxf>
      <fill>
        <patternFill>
          <bgColor rgb="FFFEC600"/>
        </patternFill>
      </fill>
    </dxf>
    <dxf>
      <font>
        <color rgb="FFF2CB00"/>
      </font>
    </dxf>
    <dxf>
      <fill>
        <patternFill>
          <bgColor rgb="FFF2CB00"/>
        </patternFill>
      </fill>
    </dxf>
    <dxf>
      <font>
        <color rgb="FFF1E10E"/>
      </font>
    </dxf>
    <dxf>
      <fill>
        <patternFill>
          <bgColor rgb="FFF1E10E"/>
        </patternFill>
      </fill>
    </dxf>
    <dxf>
      <font>
        <color rgb="FF571120"/>
      </font>
    </dxf>
    <dxf>
      <fill>
        <patternFill>
          <bgColor rgb="FF571120"/>
        </patternFill>
      </fill>
    </dxf>
    <dxf>
      <font>
        <color rgb="FF740210"/>
      </font>
    </dxf>
    <dxf>
      <fill>
        <patternFill>
          <bgColor rgb="FF740210"/>
        </patternFill>
      </fill>
    </dxf>
    <dxf>
      <font>
        <color rgb="FF910814"/>
      </font>
    </dxf>
    <dxf>
      <fill>
        <patternFill>
          <bgColor rgb="FF910814"/>
        </patternFill>
      </fill>
    </dxf>
    <dxf>
      <font>
        <color rgb="FFAF000B"/>
      </font>
    </dxf>
    <dxf>
      <fill>
        <patternFill>
          <bgColor rgb="FFAF000B"/>
        </patternFill>
      </fill>
    </dxf>
    <dxf>
      <font>
        <color rgb="FFC70C00"/>
      </font>
    </dxf>
    <dxf>
      <fill>
        <patternFill>
          <bgColor rgb="FFC70C00"/>
        </patternFill>
      </fill>
    </dxf>
    <dxf>
      <font>
        <color rgb="FFD33000"/>
      </font>
    </dxf>
    <dxf>
      <fill>
        <patternFill>
          <bgColor rgb="FFD33000"/>
        </patternFill>
      </fill>
    </dxf>
    <dxf>
      <font>
        <color rgb="FFDD4400"/>
      </font>
    </dxf>
    <dxf>
      <fill>
        <patternFill>
          <bgColor rgb="FFDD4400"/>
        </patternFill>
      </fill>
    </dxf>
    <dxf>
      <font>
        <color rgb="FFFF6D00"/>
      </font>
    </dxf>
    <dxf>
      <fill>
        <patternFill>
          <bgColor rgb="FFFF6D00"/>
        </patternFill>
      </fill>
    </dxf>
    <dxf>
      <font>
        <color rgb="FFEC6600"/>
      </font>
    </dxf>
    <dxf>
      <fill>
        <patternFill>
          <bgColor rgb="FFEC6600"/>
        </patternFill>
      </fill>
    </dxf>
    <dxf>
      <font>
        <color rgb="FF412872"/>
      </font>
    </dxf>
    <dxf>
      <fill>
        <patternFill>
          <bgColor rgb="FF412872"/>
        </patternFill>
      </fill>
    </dxf>
    <dxf>
      <font>
        <color rgb="FF5D2B68"/>
      </font>
    </dxf>
    <dxf>
      <fill>
        <patternFill>
          <bgColor rgb="FF5D2B68"/>
        </patternFill>
      </fill>
    </dxf>
    <dxf>
      <font>
        <color rgb="FF785FA2"/>
      </font>
    </dxf>
    <dxf>
      <fill>
        <patternFill>
          <bgColor rgb="FF785FA2"/>
        </patternFill>
      </fill>
    </dxf>
    <dxf>
      <font>
        <color rgb="FFBA94BC"/>
      </font>
    </dxf>
    <dxf>
      <fill>
        <patternFill>
          <bgColor rgb="FFBA94BC"/>
        </patternFill>
      </fill>
    </dxf>
    <dxf>
      <font>
        <color rgb="FFC3286A"/>
      </font>
    </dxf>
    <dxf>
      <fill>
        <patternFill>
          <bgColor rgb="FFC3286A"/>
        </patternFill>
      </fill>
    </dxf>
    <dxf>
      <font>
        <color rgb="FFEF87B8"/>
      </font>
    </dxf>
    <dxf>
      <fill>
        <patternFill patternType="solid">
          <bgColor rgb="FFEF87B8"/>
        </patternFill>
      </fill>
    </dxf>
    <dxf>
      <font>
        <color rgb="FF131D39"/>
      </font>
    </dxf>
    <dxf>
      <fill>
        <patternFill>
          <bgColor rgb="FF131D39"/>
        </patternFill>
      </fill>
    </dxf>
    <dxf>
      <font>
        <color rgb="FF0F113A"/>
      </font>
    </dxf>
    <dxf>
      <fill>
        <patternFill>
          <bgColor rgb="FF0F113A"/>
        </patternFill>
      </fill>
    </dxf>
    <dxf>
      <font>
        <color rgb="FF1C2F5E"/>
      </font>
    </dxf>
    <dxf>
      <fill>
        <patternFill>
          <bgColor rgb="FF1C2F5E"/>
        </patternFill>
      </fill>
    </dxf>
    <dxf>
      <font>
        <color rgb="FF0D1F6A"/>
      </font>
    </dxf>
    <dxf>
      <fill>
        <patternFill>
          <bgColor rgb="FF0D1F6A"/>
        </patternFill>
      </fill>
    </dxf>
    <dxf>
      <font>
        <color rgb="FF172B79"/>
      </font>
    </dxf>
    <dxf>
      <fill>
        <patternFill>
          <bgColor rgb="FF172B79"/>
        </patternFill>
      </fill>
    </dxf>
    <dxf>
      <font>
        <color rgb="FF1B2FAA"/>
      </font>
    </dxf>
    <dxf>
      <fill>
        <patternFill>
          <bgColor rgb="FF1B2FAA"/>
        </patternFill>
      </fill>
    </dxf>
    <dxf>
      <font>
        <color rgb="FF003A78"/>
      </font>
    </dxf>
    <dxf>
      <fill>
        <patternFill>
          <bgColor rgb="FF003A78"/>
        </patternFill>
      </fill>
    </dxf>
    <dxf>
      <font>
        <color rgb="FF00418E"/>
      </font>
    </dxf>
    <dxf>
      <fill>
        <patternFill>
          <bgColor rgb="FF00418E"/>
        </patternFill>
      </fill>
    </dxf>
    <dxf>
      <font>
        <color rgb="FF004583"/>
      </font>
    </dxf>
    <dxf>
      <fill>
        <patternFill>
          <bgColor rgb="FF004583"/>
        </patternFill>
      </fill>
    </dxf>
    <dxf>
      <font>
        <color rgb="FF004F9F"/>
      </font>
    </dxf>
    <dxf>
      <fill>
        <patternFill>
          <bgColor rgb="FF004F9F"/>
        </patternFill>
      </fill>
    </dxf>
    <dxf>
      <font>
        <color rgb="FF005EAD"/>
      </font>
    </dxf>
    <dxf>
      <fill>
        <patternFill>
          <bgColor rgb="FF005EAD"/>
        </patternFill>
      </fill>
    </dxf>
    <dxf>
      <font>
        <color rgb="FF0074BB"/>
      </font>
    </dxf>
    <dxf>
      <fill>
        <patternFill>
          <bgColor rgb="FF0074BB"/>
        </patternFill>
      </fill>
    </dxf>
    <dxf>
      <font>
        <color rgb="FF0088C3"/>
      </font>
    </dxf>
    <dxf>
      <fill>
        <patternFill>
          <bgColor rgb="FF0088C3"/>
        </patternFill>
      </fill>
    </dxf>
    <dxf>
      <font>
        <color rgb="FF43A2D3"/>
      </font>
    </dxf>
    <dxf>
      <fill>
        <patternFill>
          <bgColor rgb="FF43A2D3"/>
        </patternFill>
      </fill>
    </dxf>
    <dxf>
      <font>
        <color rgb="FF00838E"/>
      </font>
    </dxf>
    <dxf>
      <fill>
        <patternFill>
          <bgColor rgb="FF00838E"/>
        </patternFill>
      </fill>
    </dxf>
    <dxf>
      <font>
        <color rgb="FF009B97"/>
      </font>
    </dxf>
    <dxf>
      <fill>
        <patternFill>
          <bgColor rgb="FF009B97"/>
        </patternFill>
      </fill>
    </dxf>
    <dxf>
      <font>
        <color rgb="FF5FCEB7"/>
      </font>
    </dxf>
    <dxf>
      <fill>
        <patternFill>
          <bgColor rgb="FF5FCEB7"/>
        </patternFill>
      </fill>
    </dxf>
    <dxf>
      <font>
        <color rgb="FF003C24"/>
      </font>
    </dxf>
    <dxf>
      <fill>
        <patternFill>
          <bgColor rgb="FF003C24"/>
        </patternFill>
      </fill>
    </dxf>
    <dxf>
      <font>
        <color rgb="FF005236"/>
      </font>
    </dxf>
    <dxf>
      <fill>
        <patternFill>
          <bgColor rgb="FF005236"/>
        </patternFill>
      </fill>
    </dxf>
    <dxf>
      <font>
        <color rgb="FF007A4D"/>
      </font>
    </dxf>
    <dxf>
      <fill>
        <patternFill>
          <bgColor rgb="FF007A4D"/>
        </patternFill>
      </fill>
    </dxf>
    <dxf>
      <font>
        <color rgb="FF00783F"/>
      </font>
    </dxf>
    <dxf>
      <fill>
        <patternFill>
          <bgColor rgb="FF00783F"/>
        </patternFill>
      </fill>
    </dxf>
    <dxf>
      <font>
        <color rgb="FF00893A"/>
      </font>
    </dxf>
    <dxf>
      <fill>
        <patternFill>
          <bgColor rgb="FF00893A"/>
        </patternFill>
      </fill>
    </dxf>
    <dxf>
      <font>
        <color rgb="FF239B11"/>
      </font>
    </dxf>
    <dxf>
      <fill>
        <patternFill>
          <bgColor rgb="FF239B11"/>
        </patternFill>
      </fill>
    </dxf>
    <dxf>
      <font>
        <color rgb="FF6AA72F"/>
      </font>
    </dxf>
    <dxf>
      <fill>
        <patternFill>
          <bgColor rgb="FF6AA72F"/>
        </patternFill>
      </fill>
    </dxf>
    <dxf>
      <font>
        <color rgb="FF55331C"/>
      </font>
    </dxf>
    <dxf>
      <fill>
        <patternFill>
          <bgColor rgb="FF55331C"/>
        </patternFill>
      </fill>
    </dxf>
    <dxf>
      <font>
        <color rgb="FFAF591E"/>
      </font>
    </dxf>
    <dxf>
      <fill>
        <patternFill>
          <bgColor rgb="FFAF591E"/>
        </patternFill>
      </fill>
    </dxf>
    <dxf>
      <font>
        <color rgb="FFA8875A"/>
      </font>
    </dxf>
    <dxf>
      <fill>
        <patternFill>
          <bgColor rgb="FFA8875A"/>
        </patternFill>
      </fill>
    </dxf>
    <dxf>
      <font>
        <color rgb="FFCDC09E"/>
      </font>
    </dxf>
    <dxf>
      <fill>
        <patternFill>
          <bgColor rgb="FFCDC09E"/>
        </patternFill>
      </fill>
    </dxf>
    <dxf>
      <font>
        <color rgb="FFE7D293"/>
      </font>
    </dxf>
    <dxf>
      <fill>
        <patternFill>
          <bgColor rgb="FFE7D293"/>
        </patternFill>
      </fill>
    </dxf>
    <dxf>
      <font>
        <color rgb="FF000000"/>
      </font>
    </dxf>
    <dxf>
      <fill>
        <patternFill>
          <bgColor rgb="FF000000"/>
        </patternFill>
      </fill>
    </dxf>
    <dxf>
      <font>
        <color rgb="FF4B4C4C"/>
      </font>
    </dxf>
    <dxf>
      <fill>
        <patternFill>
          <bgColor rgb="FF4B4C4C"/>
        </patternFill>
      </fill>
    </dxf>
    <dxf>
      <font>
        <color rgb="FF757D7C"/>
      </font>
    </dxf>
    <dxf>
      <fill>
        <patternFill>
          <bgColor rgb="FF757D7C"/>
        </patternFill>
      </fill>
    </dxf>
    <dxf>
      <font>
        <color rgb="FF808588"/>
      </font>
    </dxf>
    <dxf>
      <fill>
        <patternFill>
          <bgColor rgb="FF808588"/>
        </patternFill>
      </fill>
    </dxf>
    <dxf>
      <font>
        <color rgb="FF8A8F8C"/>
      </font>
    </dxf>
    <dxf>
      <fill>
        <patternFill>
          <bgColor rgb="FF8A8F8C"/>
        </patternFill>
      </fill>
    </dxf>
    <dxf>
      <font>
        <color rgb="FFC0C3C3"/>
      </font>
    </dxf>
    <dxf>
      <fill>
        <patternFill>
          <bgColor rgb="FFC0C3C3"/>
        </patternFill>
      </fill>
    </dxf>
    <dxf>
      <font>
        <color rgb="FF6F7274"/>
      </font>
    </dxf>
    <dxf>
      <fill>
        <patternFill>
          <bgColor rgb="FF6F7274"/>
        </patternFill>
      </fill>
    </dxf>
    <dxf>
      <font>
        <color rgb="FF796532"/>
      </font>
    </dxf>
    <dxf>
      <fill>
        <patternFill>
          <bgColor rgb="FF796532"/>
        </patternFill>
      </fill>
    </dxf>
    <dxf>
      <font>
        <color rgb="FF69401E"/>
      </font>
    </dxf>
    <dxf>
      <fill>
        <patternFill>
          <bgColor rgb="FF69401E"/>
        </patternFill>
      </fill>
    </dxf>
    <dxf>
      <fill>
        <patternFill patternType="none">
          <bgColor auto="1"/>
        </patternFill>
      </fill>
    </dxf>
    <dxf>
      <font>
        <color theme="0" tint="-0.14996795556505021"/>
      </font>
    </dxf>
  </dxfs>
  <tableStyles count="0" defaultTableStyle="TableStyleMedium2" defaultPivotStyle="PivotStyleLight16"/>
  <colors>
    <mruColors>
      <color rgb="FF571120"/>
      <color rgb="FF69401E"/>
      <color rgb="FF796532"/>
      <color rgb="FF6F7274"/>
      <color rgb="FFC0C3C3"/>
      <color rgb="FF8A8F8C"/>
      <color rgb="FF808588"/>
      <color rgb="FF757D7C"/>
      <color rgb="FF4B4C4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2.png"/><Relationship Id="rId18" Type="http://schemas.openxmlformats.org/officeDocument/2006/relationships/image" Target="../media/image37.jpeg"/><Relationship Id="rId26" Type="http://schemas.openxmlformats.org/officeDocument/2006/relationships/image" Target="../media/image45.jpg"/><Relationship Id="rId3" Type="http://schemas.openxmlformats.org/officeDocument/2006/relationships/image" Target="../media/image23.jpg"/><Relationship Id="rId21" Type="http://schemas.openxmlformats.org/officeDocument/2006/relationships/image" Target="../media/image40.JPG"/><Relationship Id="rId7" Type="http://schemas.openxmlformats.org/officeDocument/2006/relationships/image" Target="../media/image27.jpg"/><Relationship Id="rId12" Type="http://schemas.openxmlformats.org/officeDocument/2006/relationships/image" Target="../media/image2.png"/><Relationship Id="rId17" Type="http://schemas.openxmlformats.org/officeDocument/2006/relationships/image" Target="../media/image36.jpeg"/><Relationship Id="rId25" Type="http://schemas.openxmlformats.org/officeDocument/2006/relationships/image" Target="../media/image44.jpeg"/><Relationship Id="rId2" Type="http://schemas.openxmlformats.org/officeDocument/2006/relationships/image" Target="../media/image22.jpeg"/><Relationship Id="rId16" Type="http://schemas.openxmlformats.org/officeDocument/2006/relationships/image" Target="../media/image35.jpg"/><Relationship Id="rId20" Type="http://schemas.openxmlformats.org/officeDocument/2006/relationships/image" Target="../media/image39.jp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3.jpeg"/><Relationship Id="rId5" Type="http://schemas.openxmlformats.org/officeDocument/2006/relationships/image" Target="../media/image25.jpeg"/><Relationship Id="rId15" Type="http://schemas.openxmlformats.org/officeDocument/2006/relationships/image" Target="../media/image34.png"/><Relationship Id="rId23" Type="http://schemas.openxmlformats.org/officeDocument/2006/relationships/image" Target="../media/image42.jpg"/><Relationship Id="rId10" Type="http://schemas.openxmlformats.org/officeDocument/2006/relationships/image" Target="../media/image30.jpg"/><Relationship Id="rId19" Type="http://schemas.openxmlformats.org/officeDocument/2006/relationships/image" Target="../media/image38.jpeg"/><Relationship Id="rId4" Type="http://schemas.openxmlformats.org/officeDocument/2006/relationships/image" Target="../media/image24.jpg"/><Relationship Id="rId9" Type="http://schemas.openxmlformats.org/officeDocument/2006/relationships/image" Target="../media/image29.jpeg"/><Relationship Id="rId14" Type="http://schemas.openxmlformats.org/officeDocument/2006/relationships/image" Target="../media/image33.png"/><Relationship Id="rId22" Type="http://schemas.openxmlformats.org/officeDocument/2006/relationships/image" Target="../media/image4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2" Type="http://schemas.openxmlformats.org/officeDocument/2006/relationships/image" Target="../media/image6.emf"/><Relationship Id="rId16" Type="http://schemas.openxmlformats.org/officeDocument/2006/relationships/image" Target="../media/image20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emf"/><Relationship Id="rId15" Type="http://schemas.openxmlformats.org/officeDocument/2006/relationships/image" Target="../media/image19.emf"/><Relationship Id="rId10" Type="http://schemas.openxmlformats.org/officeDocument/2006/relationships/image" Target="../media/image14.emf"/><Relationship Id="rId4" Type="http://schemas.openxmlformats.org/officeDocument/2006/relationships/image" Target="../media/image8.emf"/><Relationship Id="rId9" Type="http://schemas.openxmlformats.org/officeDocument/2006/relationships/image" Target="../media/image13.emf"/><Relationship Id="rId14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74899</xdr:colOff>
      <xdr:row>0</xdr:row>
      <xdr:rowOff>60031</xdr:rowOff>
    </xdr:from>
    <xdr:to>
      <xdr:col>5</xdr:col>
      <xdr:colOff>251832</xdr:colOff>
      <xdr:row>1</xdr:row>
      <xdr:rowOff>269622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9" y="60031"/>
          <a:ext cx="1887716" cy="5292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68579</xdr:colOff>
      <xdr:row>0</xdr:row>
      <xdr:rowOff>68580</xdr:rowOff>
    </xdr:from>
    <xdr:to>
      <xdr:col>8</xdr:col>
      <xdr:colOff>259080</xdr:colOff>
      <xdr:row>2</xdr:row>
      <xdr:rowOff>196644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" y="68580"/>
          <a:ext cx="2933701" cy="821484"/>
        </a:xfrm>
        <a:prstGeom prst="rect">
          <a:avLst/>
        </a:prstGeom>
      </xdr:spPr>
    </xdr:pic>
    <xdr:clientData/>
  </xdr:twoCellAnchor>
  <xdr:twoCellAnchor>
    <xdr:from>
      <xdr:col>8</xdr:col>
      <xdr:colOff>320040</xdr:colOff>
      <xdr:row>0</xdr:row>
      <xdr:rowOff>68580</xdr:rowOff>
    </xdr:from>
    <xdr:to>
      <xdr:col>19</xdr:col>
      <xdr:colOff>304800</xdr:colOff>
      <xdr:row>0</xdr:row>
      <xdr:rowOff>320040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3002280" y="68580"/>
          <a:ext cx="3672840" cy="25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ПЕЧАТАЕТСЯ В 2 ЭКЗЕМПЛЯРАХ!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7760" cy="315791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7760" cy="315791"/>
        </a:xfrm>
        <a:prstGeom prst="rect">
          <a:avLst/>
        </a:prstGeom>
      </xdr:spPr>
    </xdr:pic>
    <xdr:clientData/>
  </xdr:oneCellAnchor>
  <xdr:twoCellAnchor editAs="oneCell">
    <xdr:from>
      <xdr:col>4</xdr:col>
      <xdr:colOff>236220</xdr:colOff>
      <xdr:row>19</xdr:row>
      <xdr:rowOff>60960</xdr:rowOff>
    </xdr:from>
    <xdr:to>
      <xdr:col>14</xdr:col>
      <xdr:colOff>162293</xdr:colOff>
      <xdr:row>19</xdr:row>
      <xdr:rowOff>3109390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5052060"/>
          <a:ext cx="3399000" cy="304843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35</xdr:row>
      <xdr:rowOff>47989</xdr:rowOff>
    </xdr:from>
    <xdr:to>
      <xdr:col>19</xdr:col>
      <xdr:colOff>111610</xdr:colOff>
      <xdr:row>35</xdr:row>
      <xdr:rowOff>3134324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8313129"/>
          <a:ext cx="6614160" cy="3086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102646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29</xdr:row>
      <xdr:rowOff>0</xdr:rowOff>
    </xdr:from>
    <xdr:ext cx="1127760" cy="315791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08960"/>
          <a:ext cx="1127760" cy="31579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102646</xdr:colOff>
      <xdr:row>1</xdr:row>
      <xdr:rowOff>1466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905250"/>
          <a:ext cx="1095151" cy="315791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3725525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431375"/>
          <a:ext cx="1127760" cy="31579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102646</xdr:colOff>
      <xdr:row>1</xdr:row>
      <xdr:rowOff>1466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42</xdr:row>
      <xdr:rowOff>0</xdr:rowOff>
    </xdr:from>
    <xdr:ext cx="1127760" cy="315791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9639300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84</xdr:row>
      <xdr:rowOff>0</xdr:rowOff>
    </xdr:from>
    <xdr:ext cx="1127760" cy="315791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9639300"/>
          <a:ext cx="1127760" cy="31579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183810</xdr:colOff>
      <xdr:row>17</xdr:row>
      <xdr:rowOff>196446</xdr:rowOff>
    </xdr:from>
    <xdr:to>
      <xdr:col>3</xdr:col>
      <xdr:colOff>141497</xdr:colOff>
      <xdr:row>17</xdr:row>
      <xdr:rowOff>1143881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10" y="12860886"/>
          <a:ext cx="986387" cy="947435"/>
        </a:xfrm>
        <a:prstGeom prst="rect">
          <a:avLst/>
        </a:prstGeom>
      </xdr:spPr>
    </xdr:pic>
    <xdr:clientData/>
  </xdr:twoCellAnchor>
  <xdr:twoCellAnchor editAs="oneCell">
    <xdr:from>
      <xdr:col>0</xdr:col>
      <xdr:colOff>32139</xdr:colOff>
      <xdr:row>19</xdr:row>
      <xdr:rowOff>197953</xdr:rowOff>
    </xdr:from>
    <xdr:to>
      <xdr:col>3</xdr:col>
      <xdr:colOff>127629</xdr:colOff>
      <xdr:row>19</xdr:row>
      <xdr:rowOff>1169953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9" y="12153733"/>
          <a:ext cx="1124190" cy="9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195048</xdr:colOff>
      <xdr:row>19</xdr:row>
      <xdr:rowOff>213360</xdr:rowOff>
    </xdr:from>
    <xdr:to>
      <xdr:col>6</xdr:col>
      <xdr:colOff>298841</xdr:colOff>
      <xdr:row>19</xdr:row>
      <xdr:rowOff>1185360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0888" y="12169140"/>
          <a:ext cx="1132493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</xdr:colOff>
      <xdr:row>21</xdr:row>
      <xdr:rowOff>17764</xdr:rowOff>
    </xdr:from>
    <xdr:to>
      <xdr:col>6</xdr:col>
      <xdr:colOff>206222</xdr:colOff>
      <xdr:row>22</xdr:row>
      <xdr:rowOff>1062304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985" y="16004524"/>
          <a:ext cx="440537" cy="1296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136001</xdr:colOff>
      <xdr:row>17</xdr:row>
      <xdr:rowOff>95500</xdr:rowOff>
    </xdr:from>
    <xdr:to>
      <xdr:col>11</xdr:col>
      <xdr:colOff>207653</xdr:colOff>
      <xdr:row>17</xdr:row>
      <xdr:rowOff>1246367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8241" y="12759940"/>
          <a:ext cx="1100352" cy="1150867"/>
        </a:xfrm>
        <a:prstGeom prst="rect">
          <a:avLst/>
        </a:prstGeom>
      </xdr:spPr>
    </xdr:pic>
    <xdr:clientData/>
  </xdr:twoCellAnchor>
  <xdr:twoCellAnchor editAs="oneCell">
    <xdr:from>
      <xdr:col>16</xdr:col>
      <xdr:colOff>216342</xdr:colOff>
      <xdr:row>17</xdr:row>
      <xdr:rowOff>54832</xdr:rowOff>
    </xdr:from>
    <xdr:to>
      <xdr:col>19</xdr:col>
      <xdr:colOff>104901</xdr:colOff>
      <xdr:row>17</xdr:row>
      <xdr:rowOff>1293081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822" y="12719272"/>
          <a:ext cx="917259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214275</xdr:colOff>
      <xdr:row>15</xdr:row>
      <xdr:rowOff>72859</xdr:rowOff>
    </xdr:from>
    <xdr:to>
      <xdr:col>3</xdr:col>
      <xdr:colOff>88790</xdr:colOff>
      <xdr:row>15</xdr:row>
      <xdr:rowOff>1256142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75" y="10900879"/>
          <a:ext cx="903215" cy="1183283"/>
        </a:xfrm>
        <a:prstGeom prst="rect">
          <a:avLst/>
        </a:prstGeom>
      </xdr:spPr>
    </xdr:pic>
    <xdr:clientData/>
  </xdr:twoCellAnchor>
  <xdr:twoCellAnchor editAs="oneCell">
    <xdr:from>
      <xdr:col>15</xdr:col>
      <xdr:colOff>174598</xdr:colOff>
      <xdr:row>10</xdr:row>
      <xdr:rowOff>2127968</xdr:rowOff>
    </xdr:from>
    <xdr:to>
      <xdr:col>18</xdr:col>
      <xdr:colOff>102043</xdr:colOff>
      <xdr:row>10</xdr:row>
      <xdr:rowOff>2817223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798" y="8467808"/>
          <a:ext cx="956145" cy="689255"/>
        </a:xfrm>
        <a:prstGeom prst="rect">
          <a:avLst/>
        </a:prstGeom>
      </xdr:spPr>
    </xdr:pic>
    <xdr:clientData/>
  </xdr:twoCellAnchor>
  <xdr:twoCellAnchor editAs="oneCell">
    <xdr:from>
      <xdr:col>4</xdr:col>
      <xdr:colOff>165444</xdr:colOff>
      <xdr:row>3</xdr:row>
      <xdr:rowOff>68794</xdr:rowOff>
    </xdr:from>
    <xdr:to>
      <xdr:col>7</xdr:col>
      <xdr:colOff>142584</xdr:colOff>
      <xdr:row>3</xdr:row>
      <xdr:rowOff>1267863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564" y="891754"/>
          <a:ext cx="1005840" cy="1199069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10</xdr:row>
      <xdr:rowOff>28575</xdr:rowOff>
    </xdr:from>
    <xdr:to>
      <xdr:col>5</xdr:col>
      <xdr:colOff>241509</xdr:colOff>
      <xdr:row>10</xdr:row>
      <xdr:rowOff>3154680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6368415"/>
          <a:ext cx="1544529" cy="3126105"/>
        </a:xfrm>
        <a:prstGeom prst="rect">
          <a:avLst/>
        </a:prstGeom>
      </xdr:spPr>
    </xdr:pic>
    <xdr:clientData/>
  </xdr:twoCellAnchor>
  <xdr:twoCellAnchor editAs="oneCell">
    <xdr:from>
      <xdr:col>8</xdr:col>
      <xdr:colOff>178692</xdr:colOff>
      <xdr:row>10</xdr:row>
      <xdr:rowOff>1552140</xdr:rowOff>
    </xdr:from>
    <xdr:to>
      <xdr:col>13</xdr:col>
      <xdr:colOff>28271</xdr:colOff>
      <xdr:row>10</xdr:row>
      <xdr:rowOff>3147060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932" y="7891980"/>
          <a:ext cx="1564079" cy="15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0</xdr:row>
      <xdr:rowOff>315791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15</xdr:row>
          <xdr:rowOff>88900</xdr:rowOff>
        </xdr:from>
        <xdr:to>
          <xdr:col>10</xdr:col>
          <xdr:colOff>260350</xdr:colOff>
          <xdr:row>15</xdr:row>
          <xdr:rowOff>1238250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3</xdr:row>
          <xdr:rowOff>171450</xdr:rowOff>
        </xdr:from>
        <xdr:to>
          <xdr:col>3</xdr:col>
          <xdr:colOff>114300</xdr:colOff>
          <xdr:row>3</xdr:row>
          <xdr:rowOff>1276350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3</xdr:row>
          <xdr:rowOff>88900</xdr:rowOff>
        </xdr:from>
        <xdr:to>
          <xdr:col>15</xdr:col>
          <xdr:colOff>209550</xdr:colOff>
          <xdr:row>3</xdr:row>
          <xdr:rowOff>1238250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5</xdr:row>
          <xdr:rowOff>114300</xdr:rowOff>
        </xdr:from>
        <xdr:to>
          <xdr:col>3</xdr:col>
          <xdr:colOff>127000</xdr:colOff>
          <xdr:row>5</xdr:row>
          <xdr:rowOff>1219200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5</xdr:row>
          <xdr:rowOff>209550</xdr:rowOff>
        </xdr:from>
        <xdr:to>
          <xdr:col>7</xdr:col>
          <xdr:colOff>190500</xdr:colOff>
          <xdr:row>5</xdr:row>
          <xdr:rowOff>1155700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7</xdr:row>
          <xdr:rowOff>152400</xdr:rowOff>
        </xdr:from>
        <xdr:to>
          <xdr:col>19</xdr:col>
          <xdr:colOff>222250</xdr:colOff>
          <xdr:row>7</xdr:row>
          <xdr:rowOff>1200150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</xdr:row>
          <xdr:rowOff>152400</xdr:rowOff>
        </xdr:from>
        <xdr:to>
          <xdr:col>11</xdr:col>
          <xdr:colOff>88900</xdr:colOff>
          <xdr:row>5</xdr:row>
          <xdr:rowOff>1231900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133350</xdr:rowOff>
        </xdr:from>
        <xdr:to>
          <xdr:col>19</xdr:col>
          <xdr:colOff>241300</xdr:colOff>
          <xdr:row>5</xdr:row>
          <xdr:rowOff>1257300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184150</xdr:rowOff>
        </xdr:from>
        <xdr:to>
          <xdr:col>2</xdr:col>
          <xdr:colOff>285750</xdr:colOff>
          <xdr:row>7</xdr:row>
          <xdr:rowOff>1174750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7</xdr:row>
          <xdr:rowOff>19050</xdr:rowOff>
        </xdr:from>
        <xdr:to>
          <xdr:col>6</xdr:col>
          <xdr:colOff>285750</xdr:colOff>
          <xdr:row>7</xdr:row>
          <xdr:rowOff>1314450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</xdr:row>
          <xdr:rowOff>19050</xdr:rowOff>
        </xdr:from>
        <xdr:to>
          <xdr:col>11</xdr:col>
          <xdr:colOff>19050</xdr:colOff>
          <xdr:row>7</xdr:row>
          <xdr:rowOff>1314450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5</xdr:row>
          <xdr:rowOff>165100</xdr:rowOff>
        </xdr:from>
        <xdr:to>
          <xdr:col>15</xdr:col>
          <xdr:colOff>0</xdr:colOff>
          <xdr:row>5</xdr:row>
          <xdr:rowOff>1238250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323850</xdr:colOff>
          <xdr:row>3</xdr:row>
          <xdr:rowOff>127000</xdr:rowOff>
        </xdr:from>
        <xdr:to>
          <xdr:col>10</xdr:col>
          <xdr:colOff>298450</xdr:colOff>
          <xdr:row>3</xdr:row>
          <xdr:rowOff>1219200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7</xdr:row>
          <xdr:rowOff>19050</xdr:rowOff>
        </xdr:from>
        <xdr:to>
          <xdr:col>15</xdr:col>
          <xdr:colOff>0</xdr:colOff>
          <xdr:row>7</xdr:row>
          <xdr:rowOff>1314450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16</xdr:col>
      <xdr:colOff>324679</xdr:colOff>
      <xdr:row>3</xdr:row>
      <xdr:rowOff>137759</xdr:rowOff>
    </xdr:from>
    <xdr:to>
      <xdr:col>18</xdr:col>
      <xdr:colOff>309439</xdr:colOff>
      <xdr:row>3</xdr:row>
      <xdr:rowOff>1197835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89159" y="960719"/>
          <a:ext cx="670560" cy="1060076"/>
        </a:xfrm>
        <a:prstGeom prst="rect">
          <a:avLst/>
        </a:prstGeom>
      </xdr:spPr>
    </xdr:pic>
    <xdr:clientData/>
  </xdr:twoCellAnchor>
  <xdr:twoCellAnchor editAs="oneCell">
    <xdr:from>
      <xdr:col>4</xdr:col>
      <xdr:colOff>14868</xdr:colOff>
      <xdr:row>17</xdr:row>
      <xdr:rowOff>185294</xdr:rowOff>
    </xdr:from>
    <xdr:to>
      <xdr:col>7</xdr:col>
      <xdr:colOff>303714</xdr:colOff>
      <xdr:row>17</xdr:row>
      <xdr:rowOff>1153221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55988" y="12849734"/>
          <a:ext cx="1317546" cy="967927"/>
        </a:xfrm>
        <a:prstGeom prst="rect">
          <a:avLst/>
        </a:prstGeom>
      </xdr:spPr>
    </xdr:pic>
    <xdr:clientData/>
  </xdr:twoCellAnchor>
  <xdr:twoCellAnchor editAs="oneCell">
    <xdr:from>
      <xdr:col>4</xdr:col>
      <xdr:colOff>217005</xdr:colOff>
      <xdr:row>15</xdr:row>
      <xdr:rowOff>36178</xdr:rowOff>
    </xdr:from>
    <xdr:to>
      <xdr:col>7</xdr:col>
      <xdr:colOff>83271</xdr:colOff>
      <xdr:row>15</xdr:row>
      <xdr:rowOff>1288112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58125" y="10864198"/>
          <a:ext cx="894966" cy="1251934"/>
        </a:xfrm>
        <a:prstGeom prst="rect">
          <a:avLst/>
        </a:prstGeom>
      </xdr:spPr>
    </xdr:pic>
    <xdr:clientData/>
  </xdr:twoCellAnchor>
  <xdr:twoCellAnchor editAs="oneCell">
    <xdr:from>
      <xdr:col>12</xdr:col>
      <xdr:colOff>54003</xdr:colOff>
      <xdr:row>17</xdr:row>
      <xdr:rowOff>33793</xdr:rowOff>
    </xdr:from>
    <xdr:to>
      <xdr:col>15</xdr:col>
      <xdr:colOff>276307</xdr:colOff>
      <xdr:row>17</xdr:row>
      <xdr:rowOff>1292749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7363" y="12698233"/>
          <a:ext cx="1251004" cy="1258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34124</xdr:colOff>
      <xdr:row>15</xdr:row>
      <xdr:rowOff>120924</xdr:rowOff>
    </xdr:from>
    <xdr:to>
      <xdr:col>15</xdr:col>
      <xdr:colOff>292739</xdr:colOff>
      <xdr:row>15</xdr:row>
      <xdr:rowOff>1194350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484" y="10948944"/>
          <a:ext cx="1287315" cy="1073426"/>
        </a:xfrm>
        <a:prstGeom prst="rect">
          <a:avLst/>
        </a:prstGeom>
      </xdr:spPr>
    </xdr:pic>
    <xdr:clientData/>
  </xdr:twoCellAnchor>
  <xdr:twoCellAnchor editAs="oneCell">
    <xdr:from>
      <xdr:col>16</xdr:col>
      <xdr:colOff>86138</xdr:colOff>
      <xdr:row>15</xdr:row>
      <xdr:rowOff>45388</xdr:rowOff>
    </xdr:from>
    <xdr:to>
      <xdr:col>19</xdr:col>
      <xdr:colOff>248809</xdr:colOff>
      <xdr:row>15</xdr:row>
      <xdr:rowOff>1290359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0618" y="10873408"/>
          <a:ext cx="1191371" cy="1244971"/>
        </a:xfrm>
        <a:prstGeom prst="rect">
          <a:avLst/>
        </a:prstGeom>
      </xdr:spPr>
    </xdr:pic>
    <xdr:clientData/>
  </xdr:twoCellAnchor>
  <xdr:twoCellAnchor editAs="oneCell">
    <xdr:from>
      <xdr:col>7</xdr:col>
      <xdr:colOff>15241</xdr:colOff>
      <xdr:row>19</xdr:row>
      <xdr:rowOff>171517</xdr:rowOff>
    </xdr:from>
    <xdr:to>
      <xdr:col>13</xdr:col>
      <xdr:colOff>105002</xdr:colOff>
      <xdr:row>19</xdr:row>
      <xdr:rowOff>1215517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1" y="10496617"/>
          <a:ext cx="2147161" cy="104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19</xdr:row>
      <xdr:rowOff>178904</xdr:rowOff>
    </xdr:from>
    <xdr:to>
      <xdr:col>19</xdr:col>
      <xdr:colOff>264361</xdr:colOff>
      <xdr:row>19</xdr:row>
      <xdr:rowOff>1222904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80" y="10504004"/>
          <a:ext cx="215412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121921</xdr:colOff>
      <xdr:row>21</xdr:row>
      <xdr:rowOff>15240</xdr:rowOff>
    </xdr:from>
    <xdr:to>
      <xdr:col>2</xdr:col>
      <xdr:colOff>189421</xdr:colOff>
      <xdr:row>22</xdr:row>
      <xdr:rowOff>1059780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16002000"/>
          <a:ext cx="410400" cy="1296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21</xdr:row>
      <xdr:rowOff>22860</xdr:rowOff>
    </xdr:from>
    <xdr:to>
      <xdr:col>10</xdr:col>
      <xdr:colOff>146700</xdr:colOff>
      <xdr:row>22</xdr:row>
      <xdr:rowOff>1067400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6009620"/>
          <a:ext cx="306720" cy="1296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260350</xdr:rowOff>
        </xdr:from>
        <xdr:to>
          <xdr:col>2</xdr:col>
          <xdr:colOff>285750</xdr:colOff>
          <xdr:row>24</xdr:row>
          <xdr:rowOff>1181100</xdr:rowOff>
        </xdr:to>
        <xdr:sp macro="" textlink="">
          <xdr:nvSpPr>
            <xdr:cNvPr id="5136" name="Object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12</xdr:col>
      <xdr:colOff>30480</xdr:colOff>
      <xdr:row>22</xdr:row>
      <xdr:rowOff>228600</xdr:rowOff>
    </xdr:from>
    <xdr:to>
      <xdr:col>15</xdr:col>
      <xdr:colOff>286642</xdr:colOff>
      <xdr:row>22</xdr:row>
      <xdr:rowOff>832485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840" y="16466820"/>
          <a:ext cx="1284862" cy="603885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22</xdr:row>
      <xdr:rowOff>129540</xdr:rowOff>
    </xdr:from>
    <xdr:to>
      <xdr:col>19</xdr:col>
      <xdr:colOff>234462</xdr:colOff>
      <xdr:row>22</xdr:row>
      <xdr:rowOff>849630</xdr:rowOff>
    </xdr:to>
    <xdr:pic>
      <xdr:nvPicPr>
        <xdr:cNvPr id="5137" name="Рисунок 5136">
          <a:extLst>
            <a:ext uri="{FF2B5EF4-FFF2-40B4-BE49-F238E27FC236}">
              <a16:creationId xmlns:a16="http://schemas.microsoft.com/office/drawing/2014/main" xmlns="" id="{00000000-0008-0000-06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0680" y="16367760"/>
          <a:ext cx="1186962" cy="720090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12</xdr:row>
      <xdr:rowOff>0</xdr:rowOff>
    </xdr:from>
    <xdr:ext cx="1127760" cy="315791"/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24</xdr:row>
          <xdr:rowOff>438150</xdr:rowOff>
        </xdr:from>
        <xdr:to>
          <xdr:col>7</xdr:col>
          <xdr:colOff>57150</xdr:colOff>
          <xdr:row>24</xdr:row>
          <xdr:rowOff>1003300</xdr:rowOff>
        </xdr:to>
        <xdr:sp macro="" textlink="">
          <xdr:nvSpPr>
            <xdr:cNvPr id="3" name="Object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121920</xdr:colOff>
      <xdr:row>24</xdr:row>
      <xdr:rowOff>106680</xdr:rowOff>
    </xdr:from>
    <xdr:to>
      <xdr:col>11</xdr:col>
      <xdr:colOff>207645</xdr:colOff>
      <xdr:row>24</xdr:row>
      <xdr:rowOff>1287780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160" y="17800320"/>
          <a:ext cx="1114425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24</xdr:row>
      <xdr:rowOff>167640</xdr:rowOff>
    </xdr:from>
    <xdr:to>
      <xdr:col>15</xdr:col>
      <xdr:colOff>205740</xdr:colOff>
      <xdr:row>24</xdr:row>
      <xdr:rowOff>1162083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17731740"/>
          <a:ext cx="1043940" cy="9944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is1972@bk.r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is1972@bk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vis1972@bk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vis1972@bk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vis1972@bk.ru" TargetMode="External"/><Relationship Id="rId2" Type="http://schemas.openxmlformats.org/officeDocument/2006/relationships/hyperlink" Target="mailto:vis1972@bk.ru" TargetMode="External"/><Relationship Id="rId1" Type="http://schemas.openxmlformats.org/officeDocument/2006/relationships/hyperlink" Target="https://www.orafol.com/ru/europe/produkty/oracal-641-economy-cal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vis1972@bk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vis1972@bk.ru" TargetMode="External"/><Relationship Id="rId2" Type="http://schemas.openxmlformats.org/officeDocument/2006/relationships/hyperlink" Target="mailto:vis1972@bk.ru" TargetMode="External"/><Relationship Id="rId1" Type="http://schemas.openxmlformats.org/officeDocument/2006/relationships/hyperlink" Target="mailto:vis1972@bk.ru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Visio_2003-2010_Drawing23333.vsd"/><Relationship Id="rId13" Type="http://schemas.openxmlformats.org/officeDocument/2006/relationships/image" Target="../media/image9.emf"/><Relationship Id="rId18" Type="http://schemas.openxmlformats.org/officeDocument/2006/relationships/oleObject" Target="../embeddings/Microsoft_Visio_2003-2010_Drawing78888.vsd"/><Relationship Id="rId26" Type="http://schemas.openxmlformats.org/officeDocument/2006/relationships/oleObject" Target="../embeddings/Microsoft_Visio_2003-2010_Drawing1112121212.vsd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3.emf"/><Relationship Id="rId34" Type="http://schemas.openxmlformats.org/officeDocument/2006/relationships/oleObject" Target="../embeddings/Microsoft_Visio_2003-2010_Drawing1516161616.vsd"/><Relationship Id="rId7" Type="http://schemas.openxmlformats.org/officeDocument/2006/relationships/image" Target="../media/image6.emf"/><Relationship Id="rId12" Type="http://schemas.openxmlformats.org/officeDocument/2006/relationships/oleObject" Target="../embeddings/Microsoft_Visio_2003-2010_Drawing45555.vsd"/><Relationship Id="rId17" Type="http://schemas.openxmlformats.org/officeDocument/2006/relationships/image" Target="../media/image11.emf"/><Relationship Id="rId25" Type="http://schemas.openxmlformats.org/officeDocument/2006/relationships/image" Target="../media/image15.emf"/><Relationship Id="rId33" Type="http://schemas.openxmlformats.org/officeDocument/2006/relationships/image" Target="../media/image19.emf"/><Relationship Id="rId2" Type="http://schemas.openxmlformats.org/officeDocument/2006/relationships/drawing" Target="../drawings/drawing7.xml"/><Relationship Id="rId16" Type="http://schemas.openxmlformats.org/officeDocument/2006/relationships/oleObject" Target="../embeddings/Microsoft_Visio_2003-2010_Drawing67777.vsd"/><Relationship Id="rId20" Type="http://schemas.openxmlformats.org/officeDocument/2006/relationships/oleObject" Target="../embeddings/Microsoft_Visio_2003-2010_Drawing89999.vsd"/><Relationship Id="rId29" Type="http://schemas.openxmlformats.org/officeDocument/2006/relationships/image" Target="../media/image17.emf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Visio_2003-2010_Drawing12222.vsd"/><Relationship Id="rId11" Type="http://schemas.openxmlformats.org/officeDocument/2006/relationships/image" Target="../media/image8.emf"/><Relationship Id="rId24" Type="http://schemas.openxmlformats.org/officeDocument/2006/relationships/oleObject" Target="../embeddings/Microsoft_Visio_2003-2010_Drawing1011111111.vsd"/><Relationship Id="rId32" Type="http://schemas.openxmlformats.org/officeDocument/2006/relationships/oleObject" Target="../embeddings/Microsoft_Visio_2003-2010_Drawing1415151515.vsd"/><Relationship Id="rId5" Type="http://schemas.openxmlformats.org/officeDocument/2006/relationships/image" Target="../media/image5.emf"/><Relationship Id="rId15" Type="http://schemas.openxmlformats.org/officeDocument/2006/relationships/image" Target="../media/image10.emf"/><Relationship Id="rId23" Type="http://schemas.openxmlformats.org/officeDocument/2006/relationships/image" Target="../media/image14.emf"/><Relationship Id="rId28" Type="http://schemas.openxmlformats.org/officeDocument/2006/relationships/oleObject" Target="../embeddings/Microsoft_Visio_2003-2010_Drawing1213131313.vsd"/><Relationship Id="rId10" Type="http://schemas.openxmlformats.org/officeDocument/2006/relationships/oleObject" Target="../embeddings/Microsoft_Visio_2003-2010_Drawing34444.vsd"/><Relationship Id="rId19" Type="http://schemas.openxmlformats.org/officeDocument/2006/relationships/image" Target="../media/image12.emf"/><Relationship Id="rId31" Type="http://schemas.openxmlformats.org/officeDocument/2006/relationships/image" Target="../media/image18.emf"/><Relationship Id="rId4" Type="http://schemas.openxmlformats.org/officeDocument/2006/relationships/oleObject" Target="../embeddings/Microsoft_Visio_2003-2010_Drawing1111.vsd"/><Relationship Id="rId9" Type="http://schemas.openxmlformats.org/officeDocument/2006/relationships/image" Target="../media/image7.emf"/><Relationship Id="rId14" Type="http://schemas.openxmlformats.org/officeDocument/2006/relationships/oleObject" Target="../embeddings/Microsoft_Visio_2003-2010_Drawing56666.vsd"/><Relationship Id="rId22" Type="http://schemas.openxmlformats.org/officeDocument/2006/relationships/oleObject" Target="../embeddings/Microsoft_Visio_2003-2010_Drawing910101010.vsd"/><Relationship Id="rId27" Type="http://schemas.openxmlformats.org/officeDocument/2006/relationships/image" Target="../media/image16.emf"/><Relationship Id="rId30" Type="http://schemas.openxmlformats.org/officeDocument/2006/relationships/oleObject" Target="../embeddings/Microsoft_Visio_2003-2010_Drawing1314141414.vsd"/><Relationship Id="rId35" Type="http://schemas.openxmlformats.org/officeDocument/2006/relationships/image" Target="../media/image20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is1972@bk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vis1972@bk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30"/>
  <sheetViews>
    <sheetView view="pageBreakPreview" topLeftCell="A15" zoomScaleNormal="100" zoomScaleSheetLayoutView="100" workbookViewId="0">
      <selection activeCell="F7" sqref="F7:I7"/>
    </sheetView>
  </sheetViews>
  <sheetFormatPr defaultRowHeight="14.5" x14ac:dyDescent="0.35"/>
  <cols>
    <col min="1" max="19" width="5" customWidth="1"/>
    <col min="20" max="20" width="4.7265625" customWidth="1"/>
  </cols>
  <sheetData>
    <row r="1" spans="1:20" ht="25.15" customHeight="1" x14ac:dyDescent="0.35">
      <c r="A1" s="63"/>
      <c r="B1" s="64"/>
      <c r="C1" s="64"/>
      <c r="D1" s="64"/>
      <c r="E1" s="64"/>
      <c r="F1" s="64"/>
      <c r="G1" s="59" t="s">
        <v>65</v>
      </c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60"/>
    </row>
    <row r="2" spans="1:20" ht="25.15" customHeight="1" x14ac:dyDescent="0.35">
      <c r="A2" s="65"/>
      <c r="B2" s="66"/>
      <c r="C2" s="66"/>
      <c r="D2" s="66"/>
      <c r="E2" s="66"/>
      <c r="F2" s="66"/>
      <c r="G2" s="61" t="s">
        <v>434</v>
      </c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2"/>
    </row>
    <row r="3" spans="1:20" s="8" customFormat="1" ht="25.15" customHeight="1" x14ac:dyDescent="0.35">
      <c r="A3" s="71" t="s">
        <v>302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3"/>
    </row>
    <row r="4" spans="1:20" ht="25.15" customHeight="1" x14ac:dyDescent="0.35">
      <c r="A4" s="74" t="s">
        <v>303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6"/>
    </row>
    <row r="5" spans="1:20" ht="49.9" customHeight="1" x14ac:dyDescent="0.35">
      <c r="A5" s="89" t="s">
        <v>301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1"/>
    </row>
    <row r="6" spans="1:20" ht="49.9" customHeight="1" x14ac:dyDescent="0.35">
      <c r="A6" s="77" t="s">
        <v>472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9"/>
    </row>
    <row r="7" spans="1:20" ht="19.899999999999999" customHeight="1" x14ac:dyDescent="0.35">
      <c r="A7" s="80" t="s">
        <v>471</v>
      </c>
      <c r="B7" s="81"/>
      <c r="C7" s="81"/>
      <c r="D7" s="81"/>
      <c r="E7" s="81"/>
      <c r="F7" s="82" t="s">
        <v>500</v>
      </c>
      <c r="G7" s="82"/>
      <c r="H7" s="82"/>
      <c r="I7" s="82"/>
      <c r="J7" s="34"/>
      <c r="K7" s="34"/>
      <c r="L7" s="34"/>
      <c r="M7" s="34"/>
      <c r="N7" s="34"/>
      <c r="O7" s="34"/>
      <c r="P7" s="34"/>
      <c r="Q7" s="34"/>
      <c r="R7" s="34"/>
      <c r="S7" s="34"/>
      <c r="T7" s="35"/>
    </row>
    <row r="8" spans="1:20" ht="19.899999999999999" customHeight="1" x14ac:dyDescent="0.35">
      <c r="A8" s="69" t="s">
        <v>60</v>
      </c>
      <c r="B8" s="70"/>
      <c r="C8" s="70"/>
      <c r="D8" s="37" t="s">
        <v>498</v>
      </c>
      <c r="E8" s="38"/>
      <c r="F8" s="38"/>
      <c r="G8" s="38"/>
      <c r="H8" s="38"/>
      <c r="I8" s="38"/>
      <c r="J8" s="38"/>
      <c r="K8" s="38"/>
      <c r="L8" s="39" t="s">
        <v>306</v>
      </c>
      <c r="M8" s="39"/>
      <c r="N8" s="442" t="s">
        <v>499</v>
      </c>
      <c r="O8" s="40"/>
      <c r="P8" s="40"/>
      <c r="Q8" s="40"/>
      <c r="R8" s="40"/>
      <c r="S8" s="40"/>
      <c r="T8" s="41"/>
    </row>
    <row r="9" spans="1:20" ht="30" customHeight="1" x14ac:dyDescent="0.35">
      <c r="A9" s="86" t="s">
        <v>67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8"/>
    </row>
    <row r="10" spans="1:20" ht="19.899999999999999" customHeight="1" thickBot="1" x14ac:dyDescent="0.4">
      <c r="A10" s="49" t="s">
        <v>58</v>
      </c>
      <c r="B10" s="50"/>
      <c r="C10" s="50"/>
      <c r="D10" s="50"/>
      <c r="E10" s="50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50" t="s">
        <v>61</v>
      </c>
      <c r="Q10" s="50"/>
      <c r="R10" s="50"/>
      <c r="S10" s="51"/>
      <c r="T10" s="53"/>
    </row>
    <row r="11" spans="1:20" ht="19.899999999999999" customHeight="1" thickBot="1" x14ac:dyDescent="0.4">
      <c r="A11" s="49" t="s">
        <v>59</v>
      </c>
      <c r="B11" s="50"/>
      <c r="C11" s="50"/>
      <c r="D11" s="50"/>
      <c r="E11" s="50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4"/>
      <c r="Q11" s="84"/>
      <c r="R11" s="84"/>
      <c r="S11" s="83"/>
      <c r="T11" s="85"/>
    </row>
    <row r="12" spans="1:20" ht="19.899999999999999" customHeight="1" thickBot="1" x14ac:dyDescent="0.4">
      <c r="A12" s="49" t="s">
        <v>60</v>
      </c>
      <c r="B12" s="50"/>
      <c r="C12" s="50"/>
      <c r="D12" s="51"/>
      <c r="E12" s="51"/>
      <c r="F12" s="51"/>
      <c r="G12" s="51"/>
      <c r="H12" s="51"/>
      <c r="I12" s="51"/>
      <c r="J12" s="51"/>
      <c r="K12" s="52" t="s">
        <v>26</v>
      </c>
      <c r="L12" s="52"/>
      <c r="M12" s="51"/>
      <c r="N12" s="51"/>
      <c r="O12" s="51"/>
      <c r="P12" s="51"/>
      <c r="Q12" s="51"/>
      <c r="R12" s="51"/>
      <c r="S12" s="51"/>
      <c r="T12" s="53"/>
    </row>
    <row r="13" spans="1:20" ht="20.149999999999999" customHeight="1" x14ac:dyDescent="0.35">
      <c r="A13" s="57" t="s">
        <v>27</v>
      </c>
      <c r="B13" s="58"/>
      <c r="C13" s="58"/>
      <c r="D13" s="47" t="s">
        <v>304</v>
      </c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8"/>
    </row>
    <row r="14" spans="1:20" ht="30" customHeight="1" x14ac:dyDescent="0.35">
      <c r="A14" s="54" t="s">
        <v>31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6"/>
    </row>
    <row r="15" spans="1:20" ht="20.149999999999999" customHeight="1" x14ac:dyDescent="0.35">
      <c r="A15" s="45" t="s">
        <v>28</v>
      </c>
      <c r="B15" s="46"/>
      <c r="C15" s="46"/>
      <c r="D15" s="47" t="s">
        <v>356</v>
      </c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8"/>
    </row>
    <row r="16" spans="1:20" ht="20.149999999999999" customHeight="1" x14ac:dyDescent="0.35">
      <c r="A16" s="45" t="s">
        <v>465</v>
      </c>
      <c r="B16" s="46"/>
      <c r="C16" s="46"/>
      <c r="D16" s="47" t="s">
        <v>468</v>
      </c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8"/>
    </row>
    <row r="17" spans="1:20" ht="30" customHeight="1" x14ac:dyDescent="0.35">
      <c r="A17" s="54" t="s">
        <v>469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6"/>
    </row>
    <row r="18" spans="1:20" ht="20.149999999999999" customHeight="1" x14ac:dyDescent="0.35">
      <c r="A18" s="45" t="s">
        <v>466</v>
      </c>
      <c r="B18" s="46"/>
      <c r="C18" s="46"/>
      <c r="D18" s="47" t="s">
        <v>467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8"/>
    </row>
    <row r="19" spans="1:20" ht="30" customHeight="1" x14ac:dyDescent="0.35">
      <c r="A19" s="54" t="s">
        <v>470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6"/>
    </row>
    <row r="20" spans="1:20" ht="20.149999999999999" customHeight="1" x14ac:dyDescent="0.35">
      <c r="A20" s="45" t="s">
        <v>29</v>
      </c>
      <c r="B20" s="46"/>
      <c r="C20" s="46"/>
      <c r="D20" s="47" t="s">
        <v>190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8"/>
    </row>
    <row r="21" spans="1:20" ht="30" customHeight="1" x14ac:dyDescent="0.35">
      <c r="A21" s="54" t="s">
        <v>404</v>
      </c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6"/>
    </row>
    <row r="22" spans="1:20" ht="20.149999999999999" customHeight="1" x14ac:dyDescent="0.35">
      <c r="A22" s="45" t="s">
        <v>32</v>
      </c>
      <c r="B22" s="46"/>
      <c r="C22" s="46"/>
      <c r="D22" s="47" t="s">
        <v>33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8"/>
    </row>
    <row r="23" spans="1:20" ht="20.149999999999999" customHeight="1" x14ac:dyDescent="0.35">
      <c r="A23" s="54" t="s">
        <v>30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6"/>
    </row>
    <row r="24" spans="1:20" ht="20.149999999999999" customHeight="1" x14ac:dyDescent="0.35">
      <c r="A24" s="57" t="s">
        <v>53</v>
      </c>
      <c r="B24" s="58"/>
      <c r="C24" s="58"/>
      <c r="D24" s="58"/>
      <c r="E24" s="58"/>
      <c r="F24" s="47" t="s">
        <v>43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8"/>
    </row>
    <row r="25" spans="1:20" ht="19.899999999999999" customHeight="1" x14ac:dyDescent="0.35">
      <c r="A25" s="54" t="s">
        <v>402</v>
      </c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6"/>
    </row>
    <row r="26" spans="1:20" ht="20.149999999999999" customHeight="1" x14ac:dyDescent="0.35">
      <c r="A26" s="45" t="s">
        <v>347</v>
      </c>
      <c r="B26" s="46"/>
      <c r="C26" s="46"/>
      <c r="D26" s="47" t="s">
        <v>42</v>
      </c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8"/>
    </row>
    <row r="27" spans="1:20" ht="40" customHeight="1" x14ac:dyDescent="0.35">
      <c r="A27" s="54" t="s">
        <v>403</v>
      </c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6"/>
    </row>
    <row r="28" spans="1:20" ht="20.149999999999999" customHeight="1" x14ac:dyDescent="0.35">
      <c r="A28" s="45" t="s">
        <v>400</v>
      </c>
      <c r="B28" s="46"/>
      <c r="C28" s="46"/>
      <c r="D28" s="47" t="s">
        <v>331</v>
      </c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8"/>
    </row>
    <row r="29" spans="1:20" ht="30" customHeight="1" x14ac:dyDescent="0.35">
      <c r="A29" s="42" t="s">
        <v>348</v>
      </c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4"/>
    </row>
    <row r="30" spans="1:20" ht="28.15" customHeight="1" x14ac:dyDescent="0.35">
      <c r="A30" s="17" t="s">
        <v>56</v>
      </c>
      <c r="B30" s="67" t="s">
        <v>57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8"/>
    </row>
  </sheetData>
  <sheetProtection selectLockedCells="1"/>
  <mergeCells count="51">
    <mergeCell ref="A9:T9"/>
    <mergeCell ref="A5:T5"/>
    <mergeCell ref="A11:E11"/>
    <mergeCell ref="F11:T11"/>
    <mergeCell ref="A10:E10"/>
    <mergeCell ref="F10:O10"/>
    <mergeCell ref="P10:R10"/>
    <mergeCell ref="S10:T10"/>
    <mergeCell ref="B30:T30"/>
    <mergeCell ref="A23:T23"/>
    <mergeCell ref="A26:C26"/>
    <mergeCell ref="A17:T17"/>
    <mergeCell ref="A20:C20"/>
    <mergeCell ref="D20:T20"/>
    <mergeCell ref="A21:T21"/>
    <mergeCell ref="A22:C22"/>
    <mergeCell ref="D22:T22"/>
    <mergeCell ref="D18:T18"/>
    <mergeCell ref="A19:T19"/>
    <mergeCell ref="A28:C28"/>
    <mergeCell ref="D28:T28"/>
    <mergeCell ref="A18:C18"/>
    <mergeCell ref="G1:T1"/>
    <mergeCell ref="G2:T2"/>
    <mergeCell ref="A1:F2"/>
    <mergeCell ref="A25:T25"/>
    <mergeCell ref="A13:C13"/>
    <mergeCell ref="D13:T13"/>
    <mergeCell ref="A14:T14"/>
    <mergeCell ref="A8:C8"/>
    <mergeCell ref="A3:T3"/>
    <mergeCell ref="A4:T4"/>
    <mergeCell ref="A6:T6"/>
    <mergeCell ref="A7:E7"/>
    <mergeCell ref="F7:I7"/>
    <mergeCell ref="D8:K8"/>
    <mergeCell ref="L8:M8"/>
    <mergeCell ref="N8:T8"/>
    <mergeCell ref="A29:T29"/>
    <mergeCell ref="A16:C16"/>
    <mergeCell ref="D16:T16"/>
    <mergeCell ref="A12:C12"/>
    <mergeCell ref="D12:J12"/>
    <mergeCell ref="K12:L12"/>
    <mergeCell ref="M12:T12"/>
    <mergeCell ref="A15:C15"/>
    <mergeCell ref="D15:T15"/>
    <mergeCell ref="D26:T26"/>
    <mergeCell ref="A27:T27"/>
    <mergeCell ref="A24:E24"/>
    <mergeCell ref="F24:T24"/>
  </mergeCells>
  <hyperlinks>
    <hyperlink ref="A13:C13" location="'1. Тех. подключения'!A1" display="Форма 1:"/>
    <hyperlink ref="A24:E24" location="Итоговая!A1" display="Форма итоговая:"/>
    <hyperlink ref="N8" r:id="rId1"/>
    <hyperlink ref="A15:C15" location="'2. Стандартный стенд'!A1" display="Форма 2:"/>
    <hyperlink ref="A16:C16" location="'3.1. Графика (стандарт 1)'!A1" display="Форма 3.1:"/>
    <hyperlink ref="A20:C20" location="'4. Доп. оборудование'!A1" display="Форма 4:"/>
    <hyperlink ref="A22:C22" location="'5. Такелаж, уборка'!A1" display="Форма 5:"/>
    <hyperlink ref="A26:C26" location="'6. Письмо на ввоз-вывоз'!A1" display="Форма 6:"/>
    <hyperlink ref="A28:C28" location="'7. Бронирование времени'!A1" display="Форма 7:"/>
    <hyperlink ref="A18:C18" location="'3.2. Графика (стандарт 2)'!A1" display="Форма 3.2:"/>
  </hyperlinks>
  <pageMargins left="0.25" right="0.25" top="0.75" bottom="0.75" header="0.3" footer="0.3"/>
  <pageSetup paperSize="9" scale="99" fitToHeight="0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  <pageSetUpPr fitToPage="1"/>
  </sheetPr>
  <dimension ref="A1:U25"/>
  <sheetViews>
    <sheetView view="pageBreakPreview" topLeftCell="C14" zoomScaleNormal="100" zoomScaleSheetLayoutView="100" workbookViewId="0">
      <selection activeCell="F6" sqref="F6:O6"/>
    </sheetView>
  </sheetViews>
  <sheetFormatPr defaultRowHeight="14.5" x14ac:dyDescent="0.35"/>
  <cols>
    <col min="1" max="19" width="5" customWidth="1"/>
    <col min="20" max="20" width="4.7265625" customWidth="1"/>
  </cols>
  <sheetData>
    <row r="1" spans="1:21" s="8" customFormat="1" ht="30" customHeight="1" x14ac:dyDescent="0.35">
      <c r="A1" s="394"/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9"/>
    </row>
    <row r="2" spans="1:21" ht="25" customHeight="1" x14ac:dyDescent="0.35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 t="s">
        <v>328</v>
      </c>
      <c r="O2" s="395"/>
      <c r="P2" s="395"/>
      <c r="Q2" s="395"/>
      <c r="R2" s="395"/>
      <c r="S2" s="395"/>
      <c r="T2" s="395"/>
    </row>
    <row r="3" spans="1:21" ht="25" customHeight="1" x14ac:dyDescent="0.35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5" t="s">
        <v>329</v>
      </c>
      <c r="O3" s="395"/>
      <c r="P3" s="395"/>
      <c r="Q3" s="395"/>
      <c r="R3" s="395"/>
      <c r="S3" s="395"/>
      <c r="T3" s="395"/>
    </row>
    <row r="4" spans="1:21" ht="25" customHeight="1" x14ac:dyDescent="0.35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5" t="s">
        <v>330</v>
      </c>
      <c r="O4" s="395"/>
      <c r="P4" s="395"/>
      <c r="Q4" s="395"/>
      <c r="R4" s="395"/>
      <c r="S4" s="395"/>
      <c r="T4" s="395"/>
    </row>
    <row r="5" spans="1:21" ht="79.900000000000006" customHeight="1" x14ac:dyDescent="0.35">
      <c r="A5" s="405" t="s">
        <v>482</v>
      </c>
      <c r="B5" s="405"/>
      <c r="C5" s="405"/>
      <c r="D5" s="405"/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</row>
    <row r="6" spans="1:21" ht="30" customHeight="1" thickBot="1" x14ac:dyDescent="0.4">
      <c r="A6" s="402" t="s">
        <v>326</v>
      </c>
      <c r="B6" s="402"/>
      <c r="C6" s="402"/>
      <c r="D6" s="402"/>
      <c r="E6" s="402"/>
      <c r="F6" s="393" t="str">
        <f>IF('Титульный лист'!$F$10="","",'Титульный лист'!$F$10)</f>
        <v/>
      </c>
      <c r="G6" s="393"/>
      <c r="H6" s="393"/>
      <c r="I6" s="393"/>
      <c r="J6" s="393"/>
      <c r="K6" s="393"/>
      <c r="L6" s="393"/>
      <c r="M6" s="393"/>
      <c r="N6" s="393"/>
      <c r="O6" s="393"/>
      <c r="P6" s="403" t="s">
        <v>35</v>
      </c>
      <c r="Q6" s="403"/>
      <c r="R6" s="403"/>
      <c r="S6" s="393" t="str">
        <f>IF('Титульный лист'!$S$10="","",'Титульный лист'!$S$10)</f>
        <v/>
      </c>
      <c r="T6" s="393"/>
    </row>
    <row r="7" spans="1:21" ht="30" customHeight="1" x14ac:dyDescent="0.35">
      <c r="A7" s="407" t="s">
        <v>327</v>
      </c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</row>
    <row r="8" spans="1:21" ht="20.149999999999999" customHeight="1" x14ac:dyDescent="0.35">
      <c r="A8" s="18" t="s">
        <v>36</v>
      </c>
      <c r="B8" s="406" t="s">
        <v>37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</row>
    <row r="9" spans="1:21" ht="30" customHeight="1" x14ac:dyDescent="0.25">
      <c r="A9" s="2"/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</row>
    <row r="10" spans="1:21" ht="30" customHeight="1" x14ac:dyDescent="0.25">
      <c r="A10" s="2"/>
      <c r="B10" s="396"/>
      <c r="C10" s="396"/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</row>
    <row r="11" spans="1:21" ht="30" customHeight="1" x14ac:dyDescent="0.25">
      <c r="A11" s="2"/>
      <c r="B11" s="396"/>
      <c r="C11" s="396"/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</row>
    <row r="12" spans="1:21" ht="30" customHeight="1" x14ac:dyDescent="0.25">
      <c r="A12" s="2"/>
      <c r="B12" s="396"/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</row>
    <row r="13" spans="1:21" ht="30" customHeight="1" x14ac:dyDescent="0.25">
      <c r="A13" s="2"/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</row>
    <row r="14" spans="1:21" ht="30" customHeight="1" x14ac:dyDescent="0.25">
      <c r="A14" s="2"/>
      <c r="B14" s="396"/>
      <c r="C14" s="396"/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</row>
    <row r="15" spans="1:21" ht="30" customHeight="1" x14ac:dyDescent="0.25">
      <c r="A15" s="2"/>
      <c r="B15" s="396"/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</row>
    <row r="16" spans="1:21" ht="30" customHeight="1" x14ac:dyDescent="0.25">
      <c r="A16" s="2"/>
      <c r="B16" s="396"/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</row>
    <row r="17" spans="1:20" ht="30" customHeight="1" x14ac:dyDescent="0.35">
      <c r="A17" s="2"/>
      <c r="B17" s="396"/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</row>
    <row r="18" spans="1:20" ht="30" customHeight="1" x14ac:dyDescent="0.35">
      <c r="A18" s="2"/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</row>
    <row r="19" spans="1:20" ht="30" customHeight="1" x14ac:dyDescent="0.35">
      <c r="A19" s="2"/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</row>
    <row r="20" spans="1:20" ht="30" customHeight="1" x14ac:dyDescent="0.35">
      <c r="A20" s="2"/>
      <c r="B20" s="396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</row>
    <row r="21" spans="1:20" ht="30" customHeight="1" x14ac:dyDescent="0.35">
      <c r="A21" s="2"/>
      <c r="B21" s="396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</row>
    <row r="22" spans="1:20" ht="30" customHeight="1" x14ac:dyDescent="0.35">
      <c r="A22" s="2"/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</row>
    <row r="23" spans="1:20" ht="60" customHeight="1" thickBot="1" x14ac:dyDescent="0.4">
      <c r="A23" s="400" t="s">
        <v>38</v>
      </c>
      <c r="B23" s="400"/>
      <c r="C23" s="400"/>
      <c r="D23" s="400"/>
      <c r="E23" s="400"/>
      <c r="F23" s="400"/>
      <c r="G23" s="400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397" t="s">
        <v>39</v>
      </c>
      <c r="T23" s="397"/>
    </row>
    <row r="24" spans="1:20" ht="30" customHeight="1" thickBot="1" x14ac:dyDescent="0.4">
      <c r="A24" s="397" t="s">
        <v>40</v>
      </c>
      <c r="B24" s="397"/>
      <c r="C24" s="398"/>
      <c r="D24" s="398"/>
      <c r="E24" s="398"/>
      <c r="F24" s="398"/>
      <c r="G24" s="398"/>
      <c r="H24" s="398"/>
      <c r="I24" s="398"/>
      <c r="J24" s="398"/>
      <c r="K24" s="397" t="s">
        <v>41</v>
      </c>
      <c r="L24" s="397"/>
      <c r="M24" s="399"/>
      <c r="N24" s="399"/>
      <c r="O24" s="399"/>
      <c r="P24" s="399"/>
      <c r="Q24" s="399"/>
      <c r="R24" s="399"/>
      <c r="S24" s="399"/>
      <c r="T24" s="399"/>
    </row>
    <row r="25" spans="1:20" ht="25" customHeight="1" x14ac:dyDescent="0.35">
      <c r="A25" s="404" t="s">
        <v>495</v>
      </c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</row>
  </sheetData>
  <sheetProtection selectLockedCells="1"/>
  <mergeCells count="34">
    <mergeCell ref="N2:T2"/>
    <mergeCell ref="B17:T17"/>
    <mergeCell ref="B14:T14"/>
    <mergeCell ref="A5:T5"/>
    <mergeCell ref="B8:T8"/>
    <mergeCell ref="B9:T9"/>
    <mergeCell ref="B10:T10"/>
    <mergeCell ref="B11:T11"/>
    <mergeCell ref="B12:T12"/>
    <mergeCell ref="B13:T13"/>
    <mergeCell ref="S6:T6"/>
    <mergeCell ref="A7:T7"/>
    <mergeCell ref="A6:E6"/>
    <mergeCell ref="P6:R6"/>
    <mergeCell ref="A25:T25"/>
    <mergeCell ref="B18:T18"/>
    <mergeCell ref="B15:T15"/>
    <mergeCell ref="B16:T16"/>
    <mergeCell ref="F6:O6"/>
    <mergeCell ref="N1:T1"/>
    <mergeCell ref="N3:T3"/>
    <mergeCell ref="B19:T19"/>
    <mergeCell ref="A24:B24"/>
    <mergeCell ref="C24:J24"/>
    <mergeCell ref="K24:L24"/>
    <mergeCell ref="M24:T24"/>
    <mergeCell ref="B20:T20"/>
    <mergeCell ref="B21:T21"/>
    <mergeCell ref="B22:T22"/>
    <mergeCell ref="A23:G23"/>
    <mergeCell ref="H23:R23"/>
    <mergeCell ref="S23:T23"/>
    <mergeCell ref="N4:T4"/>
    <mergeCell ref="A1:M4"/>
  </mergeCells>
  <pageMargins left="0.27559055118110237" right="0.27559055118110237" top="0.35433070866141736" bottom="0.35433070866141736" header="0.31496062992125984" footer="0.31496062992125984"/>
  <pageSetup paperSize="9" scale="98" fitToHeight="0" orientation="portrait" r:id="rId1"/>
  <ignoredErrors>
    <ignoredError sqref="S6 F6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  <pageSetUpPr fitToPage="1"/>
  </sheetPr>
  <dimension ref="A1:Z27"/>
  <sheetViews>
    <sheetView view="pageBreakPreview" zoomScaleNormal="100" zoomScaleSheetLayoutView="100" workbookViewId="0">
      <selection activeCell="X9" sqref="X9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5"/>
      <c r="B1" s="6"/>
      <c r="C1" s="6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401</v>
      </c>
      <c r="S1" s="93"/>
      <c r="T1" s="94"/>
    </row>
    <row r="2" spans="1:26" ht="19.899999999999999" customHeight="1" x14ac:dyDescent="0.35">
      <c r="A2" s="126" t="s">
        <v>331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8"/>
    </row>
    <row r="3" spans="1:26" ht="19.899999999999999" customHeight="1" x14ac:dyDescent="0.35">
      <c r="A3" s="228" t="s">
        <v>332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5"/>
    </row>
    <row r="4" spans="1:26" ht="25.15" customHeight="1" x14ac:dyDescent="0.35">
      <c r="A4" s="98" t="str">
        <f>Техлист!A$62</f>
        <v>Пожалуйста, отправьте заполненную форму по адресу: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443" t="s">
        <v>499</v>
      </c>
      <c r="M4" s="100"/>
      <c r="N4" s="100"/>
      <c r="O4" s="100"/>
      <c r="P4" s="101" t="s">
        <v>483</v>
      </c>
      <c r="Q4" s="101"/>
      <c r="R4" s="101"/>
      <c r="S4" s="101"/>
      <c r="T4" s="102"/>
      <c r="U4" s="7"/>
      <c r="V4" s="7"/>
      <c r="W4" s="7"/>
      <c r="X4" s="7"/>
      <c r="Y4" s="7"/>
      <c r="Z4" s="7"/>
    </row>
    <row r="5" spans="1:26" ht="16.899999999999999" customHeight="1" x14ac:dyDescent="0.25">
      <c r="A5" s="108" t="str">
        <f>'Титульный лист'!$A$10</f>
        <v>Название компании:</v>
      </c>
      <c r="B5" s="109"/>
      <c r="C5" s="109"/>
      <c r="D5" s="109"/>
      <c r="E5" s="110"/>
      <c r="F5" s="111" t="str">
        <f>IF('Титульный лист'!$F$10="","ЗАПОЛНИТЕ НА ПЕРВОМ ЛИСТЕ",'Титульный лист'!$F$10)</f>
        <v>ЗАПОЛНИТЕ НА ПЕРВОМ ЛИСТЕ</v>
      </c>
      <c r="G5" s="112"/>
      <c r="H5" s="112"/>
      <c r="I5" s="112"/>
      <c r="J5" s="112"/>
      <c r="K5" s="112"/>
      <c r="L5" s="112"/>
      <c r="M5" s="112"/>
      <c r="N5" s="112"/>
      <c r="O5" s="113"/>
      <c r="P5" s="108" t="str">
        <f>'Титульный лист'!$P$10</f>
        <v>№ стенда:</v>
      </c>
      <c r="Q5" s="109"/>
      <c r="R5" s="110"/>
      <c r="S5" s="114" t="str">
        <f>IF('Титульный лист'!$S$10="","",'Титульный лист'!$S$10)</f>
        <v/>
      </c>
      <c r="T5" s="115"/>
    </row>
    <row r="6" spans="1:26" ht="16.899999999999999" customHeight="1" x14ac:dyDescent="0.25">
      <c r="A6" s="108" t="str">
        <f>'Титульный лист'!$A$11</f>
        <v>Ответственное лицо:</v>
      </c>
      <c r="B6" s="109"/>
      <c r="C6" s="109"/>
      <c r="D6" s="109"/>
      <c r="E6" s="109"/>
      <c r="F6" s="111" t="str">
        <f>IF('Титульный лист'!$F$11="","",'Титульный лист'!$F$11)</f>
        <v/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3"/>
    </row>
    <row r="7" spans="1:26" ht="16.899999999999999" customHeight="1" x14ac:dyDescent="0.25">
      <c r="A7" s="116" t="str">
        <f>'Титульный лист'!$A$12</f>
        <v>Телефон:</v>
      </c>
      <c r="B7" s="117"/>
      <c r="C7" s="118"/>
      <c r="D7" s="119" t="str">
        <f>IF('Титульный лист'!$D$12="","",'Титульный лист'!$D$12)</f>
        <v/>
      </c>
      <c r="E7" s="120"/>
      <c r="F7" s="120"/>
      <c r="G7" s="120"/>
      <c r="H7" s="120"/>
      <c r="I7" s="120"/>
      <c r="J7" s="121"/>
      <c r="K7" s="122" t="str">
        <f>'Титульный лист'!$K$12</f>
        <v>e-mail:</v>
      </c>
      <c r="L7" s="122"/>
      <c r="M7" s="119" t="str">
        <f>IF('Титульный лист'!$M$12="","",'Титульный лист'!$M$12)</f>
        <v/>
      </c>
      <c r="N7" s="120"/>
      <c r="O7" s="120"/>
      <c r="P7" s="120"/>
      <c r="Q7" s="120"/>
      <c r="R7" s="120"/>
      <c r="S7" s="120"/>
      <c r="T7" s="121"/>
    </row>
    <row r="8" spans="1:26" ht="130" customHeight="1" x14ac:dyDescent="0.35">
      <c r="A8" s="214" t="s">
        <v>490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6"/>
    </row>
    <row r="9" spans="1:26" ht="50.15" customHeight="1" x14ac:dyDescent="0.35">
      <c r="A9" s="181" t="s">
        <v>491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3"/>
    </row>
    <row r="10" spans="1:26" ht="34.9" customHeight="1" x14ac:dyDescent="0.35">
      <c r="A10" s="214" t="s">
        <v>346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6"/>
    </row>
    <row r="11" spans="1:26" ht="16.899999999999999" customHeight="1" x14ac:dyDescent="0.35">
      <c r="A11" s="217" t="s">
        <v>344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9"/>
    </row>
    <row r="12" spans="1:26" ht="16.899999999999999" customHeight="1" x14ac:dyDescent="0.35">
      <c r="A12" s="217" t="s">
        <v>345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9"/>
    </row>
    <row r="13" spans="1:26" ht="16.899999999999999" customHeight="1" x14ac:dyDescent="0.35">
      <c r="A13" s="220" t="s">
        <v>484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2"/>
    </row>
    <row r="14" spans="1:26" ht="34.9" customHeight="1" x14ac:dyDescent="0.35">
      <c r="A14" s="428" t="s">
        <v>343</v>
      </c>
      <c r="B14" s="429"/>
      <c r="C14" s="429"/>
      <c r="D14" s="429"/>
      <c r="E14" s="429"/>
      <c r="F14" s="429"/>
      <c r="G14" s="430"/>
      <c r="H14" s="439" t="s">
        <v>339</v>
      </c>
      <c r="I14" s="440"/>
      <c r="J14" s="440"/>
      <c r="K14" s="440"/>
      <c r="L14" s="440"/>
      <c r="M14" s="440"/>
      <c r="N14" s="440"/>
      <c r="O14" s="440"/>
      <c r="P14" s="440"/>
      <c r="Q14" s="440"/>
      <c r="R14" s="440"/>
      <c r="S14" s="440"/>
      <c r="T14" s="441"/>
    </row>
    <row r="15" spans="1:26" s="16" customFormat="1" ht="49.9" customHeight="1" x14ac:dyDescent="0.35">
      <c r="A15" s="428"/>
      <c r="B15" s="429"/>
      <c r="C15" s="429"/>
      <c r="D15" s="429"/>
      <c r="E15" s="429"/>
      <c r="F15" s="429"/>
      <c r="G15" s="430"/>
      <c r="H15" s="15" t="s">
        <v>36</v>
      </c>
      <c r="I15" s="434" t="s">
        <v>40</v>
      </c>
      <c r="J15" s="435"/>
      <c r="K15" s="436"/>
      <c r="L15" s="434" t="s">
        <v>334</v>
      </c>
      <c r="M15" s="436"/>
      <c r="N15" s="434" t="s">
        <v>335</v>
      </c>
      <c r="O15" s="435"/>
      <c r="P15" s="435"/>
      <c r="Q15" s="436"/>
      <c r="R15" s="437" t="s">
        <v>341</v>
      </c>
      <c r="S15" s="437"/>
      <c r="T15" s="438"/>
    </row>
    <row r="16" spans="1:26" s="16" customFormat="1" ht="16.899999999999999" customHeight="1" x14ac:dyDescent="0.35">
      <c r="A16" s="416" t="s">
        <v>485</v>
      </c>
      <c r="B16" s="417"/>
      <c r="C16" s="417"/>
      <c r="D16" s="417"/>
      <c r="E16" s="417"/>
      <c r="F16" s="417"/>
      <c r="G16" s="418"/>
      <c r="H16" s="15" t="s">
        <v>333</v>
      </c>
      <c r="I16" s="377"/>
      <c r="J16" s="377"/>
      <c r="K16" s="377"/>
      <c r="L16" s="411"/>
      <c r="M16" s="411"/>
      <c r="N16" s="412"/>
      <c r="O16" s="412"/>
      <c r="P16" s="412"/>
      <c r="Q16" s="412"/>
      <c r="R16" s="413"/>
      <c r="S16" s="414"/>
      <c r="T16" s="415"/>
    </row>
    <row r="17" spans="1:20" s="16" customFormat="1" ht="16.899999999999999" customHeight="1" x14ac:dyDescent="0.35">
      <c r="A17" s="419"/>
      <c r="B17" s="420"/>
      <c r="C17" s="420"/>
      <c r="D17" s="420"/>
      <c r="E17" s="420"/>
      <c r="F17" s="420"/>
      <c r="G17" s="421"/>
      <c r="H17" s="15" t="s">
        <v>336</v>
      </c>
      <c r="I17" s="377"/>
      <c r="J17" s="377"/>
      <c r="K17" s="377"/>
      <c r="L17" s="411"/>
      <c r="M17" s="411"/>
      <c r="N17" s="412"/>
      <c r="O17" s="412"/>
      <c r="P17" s="412"/>
      <c r="Q17" s="412"/>
      <c r="R17" s="413"/>
      <c r="S17" s="414"/>
      <c r="T17" s="415"/>
    </row>
    <row r="18" spans="1:20" s="16" customFormat="1" ht="16.899999999999999" customHeight="1" x14ac:dyDescent="0.35">
      <c r="A18" s="419" t="s">
        <v>486</v>
      </c>
      <c r="B18" s="420"/>
      <c r="C18" s="420"/>
      <c r="D18" s="420"/>
      <c r="E18" s="420"/>
      <c r="F18" s="420"/>
      <c r="G18" s="421"/>
      <c r="H18" s="15" t="s">
        <v>337</v>
      </c>
      <c r="I18" s="377"/>
      <c r="J18" s="377"/>
      <c r="K18" s="377"/>
      <c r="L18" s="411"/>
      <c r="M18" s="411"/>
      <c r="N18" s="412"/>
      <c r="O18" s="412"/>
      <c r="P18" s="412"/>
      <c r="Q18" s="412"/>
      <c r="R18" s="413"/>
      <c r="S18" s="414"/>
      <c r="T18" s="415"/>
    </row>
    <row r="19" spans="1:20" s="16" customFormat="1" ht="16.899999999999999" customHeight="1" x14ac:dyDescent="0.35">
      <c r="A19" s="422"/>
      <c r="B19" s="423"/>
      <c r="C19" s="423"/>
      <c r="D19" s="423"/>
      <c r="E19" s="423"/>
      <c r="F19" s="423"/>
      <c r="G19" s="424"/>
      <c r="H19" s="15" t="s">
        <v>338</v>
      </c>
      <c r="I19" s="377"/>
      <c r="J19" s="377"/>
      <c r="K19" s="377"/>
      <c r="L19" s="411"/>
      <c r="M19" s="411"/>
      <c r="N19" s="412"/>
      <c r="O19" s="412"/>
      <c r="P19" s="412"/>
      <c r="Q19" s="412"/>
      <c r="R19" s="413"/>
      <c r="S19" s="414"/>
      <c r="T19" s="415"/>
    </row>
    <row r="20" spans="1:20" s="16" customFormat="1" ht="34.9" customHeight="1" x14ac:dyDescent="0.35">
      <c r="A20" s="425" t="s">
        <v>342</v>
      </c>
      <c r="B20" s="426"/>
      <c r="C20" s="426"/>
      <c r="D20" s="426"/>
      <c r="E20" s="426"/>
      <c r="F20" s="426"/>
      <c r="G20" s="427"/>
      <c r="H20" s="431" t="s">
        <v>340</v>
      </c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3"/>
    </row>
    <row r="21" spans="1:20" s="16" customFormat="1" ht="49.9" customHeight="1" x14ac:dyDescent="0.35">
      <c r="A21" s="428"/>
      <c r="B21" s="429"/>
      <c r="C21" s="429"/>
      <c r="D21" s="429"/>
      <c r="E21" s="429"/>
      <c r="F21" s="429"/>
      <c r="G21" s="430"/>
      <c r="H21" s="15" t="s">
        <v>36</v>
      </c>
      <c r="I21" s="434" t="s">
        <v>40</v>
      </c>
      <c r="J21" s="435"/>
      <c r="K21" s="436"/>
      <c r="L21" s="434" t="s">
        <v>334</v>
      </c>
      <c r="M21" s="436"/>
      <c r="N21" s="434" t="s">
        <v>335</v>
      </c>
      <c r="O21" s="435"/>
      <c r="P21" s="435"/>
      <c r="Q21" s="436"/>
      <c r="R21" s="437" t="s">
        <v>341</v>
      </c>
      <c r="S21" s="437"/>
      <c r="T21" s="438"/>
    </row>
    <row r="22" spans="1:20" s="16" customFormat="1" ht="16.899999999999999" customHeight="1" x14ac:dyDescent="0.35">
      <c r="A22" s="416" t="s">
        <v>487</v>
      </c>
      <c r="B22" s="417"/>
      <c r="C22" s="417"/>
      <c r="D22" s="417"/>
      <c r="E22" s="417"/>
      <c r="F22" s="417"/>
      <c r="G22" s="418"/>
      <c r="H22" s="15" t="s">
        <v>333</v>
      </c>
      <c r="I22" s="377"/>
      <c r="J22" s="377"/>
      <c r="K22" s="377"/>
      <c r="L22" s="411"/>
      <c r="M22" s="411"/>
      <c r="N22" s="412"/>
      <c r="O22" s="412"/>
      <c r="P22" s="412"/>
      <c r="Q22" s="412"/>
      <c r="R22" s="413"/>
      <c r="S22" s="414"/>
      <c r="T22" s="415"/>
    </row>
    <row r="23" spans="1:20" s="16" customFormat="1" ht="16.899999999999999" customHeight="1" x14ac:dyDescent="0.35">
      <c r="A23" s="419"/>
      <c r="B23" s="420"/>
      <c r="C23" s="420"/>
      <c r="D23" s="420"/>
      <c r="E23" s="420"/>
      <c r="F23" s="420"/>
      <c r="G23" s="421"/>
      <c r="H23" s="15" t="s">
        <v>336</v>
      </c>
      <c r="I23" s="377"/>
      <c r="J23" s="377"/>
      <c r="K23" s="377"/>
      <c r="L23" s="411"/>
      <c r="M23" s="411"/>
      <c r="N23" s="412"/>
      <c r="O23" s="412"/>
      <c r="P23" s="412"/>
      <c r="Q23" s="412"/>
      <c r="R23" s="413"/>
      <c r="S23" s="414"/>
      <c r="T23" s="415"/>
    </row>
    <row r="24" spans="1:20" s="16" customFormat="1" ht="16.899999999999999" customHeight="1" x14ac:dyDescent="0.35">
      <c r="A24" s="419"/>
      <c r="B24" s="420"/>
      <c r="C24" s="420"/>
      <c r="D24" s="420"/>
      <c r="E24" s="420"/>
      <c r="F24" s="420"/>
      <c r="G24" s="421"/>
      <c r="H24" s="15" t="s">
        <v>337</v>
      </c>
      <c r="I24" s="377"/>
      <c r="J24" s="377"/>
      <c r="K24" s="377"/>
      <c r="L24" s="411"/>
      <c r="M24" s="411"/>
      <c r="N24" s="412"/>
      <c r="O24" s="412"/>
      <c r="P24" s="412"/>
      <c r="Q24" s="412"/>
      <c r="R24" s="413"/>
      <c r="S24" s="414"/>
      <c r="T24" s="415"/>
    </row>
    <row r="25" spans="1:20" s="16" customFormat="1" ht="16.899999999999999" customHeight="1" x14ac:dyDescent="0.35">
      <c r="A25" s="422"/>
      <c r="B25" s="423"/>
      <c r="C25" s="423"/>
      <c r="D25" s="423"/>
      <c r="E25" s="423"/>
      <c r="F25" s="423"/>
      <c r="G25" s="424"/>
      <c r="H25" s="15" t="s">
        <v>338</v>
      </c>
      <c r="I25" s="377"/>
      <c r="J25" s="377"/>
      <c r="K25" s="377"/>
      <c r="L25" s="411"/>
      <c r="M25" s="411"/>
      <c r="N25" s="412"/>
      <c r="O25" s="412"/>
      <c r="P25" s="412"/>
      <c r="Q25" s="412"/>
      <c r="R25" s="413"/>
      <c r="S25" s="414"/>
      <c r="T25" s="415"/>
    </row>
    <row r="26" spans="1:20" s="16" customFormat="1" ht="45" customHeight="1" x14ac:dyDescent="0.35">
      <c r="A26" s="408" t="s">
        <v>492</v>
      </c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10"/>
    </row>
    <row r="27" spans="1:20" s="16" customFormat="1" ht="30" customHeight="1" x14ac:dyDescent="0.35">
      <c r="A27" s="408" t="s">
        <v>493</v>
      </c>
      <c r="B27" s="409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10"/>
    </row>
  </sheetData>
  <sheetProtection selectLockedCells="1"/>
  <mergeCells count="72">
    <mergeCell ref="D1:Q1"/>
    <mergeCell ref="R1:T1"/>
    <mergeCell ref="A2:T2"/>
    <mergeCell ref="A4:K4"/>
    <mergeCell ref="L4:O4"/>
    <mergeCell ref="P4:T4"/>
    <mergeCell ref="A10:T10"/>
    <mergeCell ref="A3:T3"/>
    <mergeCell ref="A8:T8"/>
    <mergeCell ref="A7:C7"/>
    <mergeCell ref="D7:J7"/>
    <mergeCell ref="K7:L7"/>
    <mergeCell ref="M7:T7"/>
    <mergeCell ref="A5:E5"/>
    <mergeCell ref="F5:O5"/>
    <mergeCell ref="P5:R5"/>
    <mergeCell ref="S5:T5"/>
    <mergeCell ref="A6:E6"/>
    <mergeCell ref="F6:T6"/>
    <mergeCell ref="A9:T9"/>
    <mergeCell ref="R15:T15"/>
    <mergeCell ref="I15:K15"/>
    <mergeCell ref="L15:M15"/>
    <mergeCell ref="N15:Q15"/>
    <mergeCell ref="H14:T14"/>
    <mergeCell ref="N18:Q18"/>
    <mergeCell ref="N19:Q19"/>
    <mergeCell ref="A14:G15"/>
    <mergeCell ref="A16:G17"/>
    <mergeCell ref="A18:G19"/>
    <mergeCell ref="I16:K16"/>
    <mergeCell ref="I17:K17"/>
    <mergeCell ref="I18:K18"/>
    <mergeCell ref="I19:K19"/>
    <mergeCell ref="R16:T16"/>
    <mergeCell ref="R17:T17"/>
    <mergeCell ref="R18:T18"/>
    <mergeCell ref="R19:T19"/>
    <mergeCell ref="A20:G21"/>
    <mergeCell ref="H20:T20"/>
    <mergeCell ref="I21:K21"/>
    <mergeCell ref="L21:M21"/>
    <mergeCell ref="N21:Q21"/>
    <mergeCell ref="R21:T21"/>
    <mergeCell ref="L16:M16"/>
    <mergeCell ref="L17:M17"/>
    <mergeCell ref="L18:M18"/>
    <mergeCell ref="L19:M19"/>
    <mergeCell ref="N16:Q16"/>
    <mergeCell ref="N17:Q17"/>
    <mergeCell ref="N22:Q22"/>
    <mergeCell ref="R22:T22"/>
    <mergeCell ref="I23:K23"/>
    <mergeCell ref="L23:M23"/>
    <mergeCell ref="N23:Q23"/>
    <mergeCell ref="R23:T23"/>
    <mergeCell ref="A27:T27"/>
    <mergeCell ref="A26:T26"/>
    <mergeCell ref="A11:T11"/>
    <mergeCell ref="A12:T12"/>
    <mergeCell ref="A13:T13"/>
    <mergeCell ref="I24:K24"/>
    <mergeCell ref="L24:M24"/>
    <mergeCell ref="N24:Q24"/>
    <mergeCell ref="R24:T24"/>
    <mergeCell ref="I25:K25"/>
    <mergeCell ref="L25:M25"/>
    <mergeCell ref="N25:Q25"/>
    <mergeCell ref="R25:T25"/>
    <mergeCell ref="A22:G25"/>
    <mergeCell ref="I22:K22"/>
    <mergeCell ref="L22:M22"/>
  </mergeCells>
  <dataValidations count="5">
    <dataValidation type="list" allowBlank="1" showErrorMessage="1" sqref="R16:T19 R22:T25">
      <formula1>"ДА,НЕТ"</formula1>
    </dataValidation>
    <dataValidation type="date" errorStyle="warning" allowBlank="1" showInputMessage="1" showErrorMessage="1" errorTitle="Проверьте дату" error="В указанную дату бронирование слота времени не требуется." sqref="I16:K19">
      <formula1>45236</formula1>
      <formula2>45237</formula2>
    </dataValidation>
    <dataValidation type="date" errorStyle="warning" operator="equal" allowBlank="1" showInputMessage="1" showErrorMessage="1" errorTitle="Проверьте дату" error="В указанную дату бронирование слота времени не требуется." sqref="I22:K25">
      <formula1>45239</formula1>
    </dataValidation>
    <dataValidation type="time" errorStyle="information" operator="greaterThanOrEqual" allowBlank="1" showInputMessage="1" showErrorMessage="1" errorTitle="Проверьте время выезда" error="09.11.2023 г. выезд до 18:00 запрещён." promptTitle="Время выезда" prompt="Обращаем Ваше внимание, что выезд 09.11.2023 г. до 18:00 запрещён." sqref="L22:M25">
      <formula1>0.75</formula1>
    </dataValidation>
    <dataValidation type="list" allowBlank="1" showInputMessage="1" showErrorMessage="1" sqref="N16:Q19 N22:Q25">
      <formula1>"легковой,микроавтобус,грузовой"</formula1>
    </dataValidation>
  </dataValidations>
  <hyperlinks>
    <hyperlink ref="L4" r:id="rId1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L128"/>
  <sheetViews>
    <sheetView workbookViewId="0">
      <selection activeCell="I8" sqref="I8"/>
    </sheetView>
  </sheetViews>
  <sheetFormatPr defaultRowHeight="14.5" x14ac:dyDescent="0.35"/>
  <cols>
    <col min="2" max="3" width="10.54296875" bestFit="1" customWidth="1"/>
    <col min="14" max="14" width="106.453125" bestFit="1" customWidth="1"/>
  </cols>
  <sheetData>
    <row r="1" spans="1:38" ht="18" x14ac:dyDescent="0.35">
      <c r="A1" t="s">
        <v>84</v>
      </c>
      <c r="D1" t="s">
        <v>178</v>
      </c>
      <c r="E1" t="s">
        <v>180</v>
      </c>
      <c r="F1" t="s">
        <v>181</v>
      </c>
      <c r="G1" t="s">
        <v>182</v>
      </c>
      <c r="I1" t="s">
        <v>438</v>
      </c>
      <c r="J1" t="s">
        <v>441</v>
      </c>
      <c r="K1">
        <v>0</v>
      </c>
      <c r="M1" s="24"/>
      <c r="N1" s="29" t="s">
        <v>63</v>
      </c>
      <c r="O1" s="29"/>
      <c r="P1" s="29"/>
      <c r="Q1" s="29" t="s">
        <v>428</v>
      </c>
      <c r="R1" s="29" t="s">
        <v>429</v>
      </c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4"/>
      <c r="AI1" s="24"/>
      <c r="AJ1" s="24"/>
      <c r="AK1" s="24"/>
      <c r="AL1" s="24"/>
    </row>
    <row r="2" spans="1:38" ht="15.5" x14ac:dyDescent="0.35">
      <c r="A2" t="s">
        <v>148</v>
      </c>
      <c r="D2" t="s">
        <v>174</v>
      </c>
      <c r="I2" t="s">
        <v>439</v>
      </c>
      <c r="J2" t="s">
        <v>439</v>
      </c>
      <c r="K2">
        <v>4375</v>
      </c>
      <c r="M2" s="24"/>
      <c r="N2" s="26" t="s">
        <v>249</v>
      </c>
      <c r="O2" s="26">
        <v>7500</v>
      </c>
      <c r="P2" s="30">
        <v>0.7</v>
      </c>
      <c r="Q2" s="31">
        <f>O2*P2+O2</f>
        <v>12750</v>
      </c>
      <c r="R2" s="26">
        <v>25500</v>
      </c>
      <c r="S2" s="26"/>
      <c r="T2" s="26"/>
      <c r="U2" s="26"/>
      <c r="V2" s="26"/>
      <c r="W2" s="26"/>
      <c r="X2" s="26"/>
      <c r="Y2" s="26"/>
      <c r="Z2" s="25"/>
      <c r="AA2" s="25"/>
      <c r="AB2" s="25"/>
      <c r="AC2" s="25"/>
      <c r="AD2" s="25"/>
      <c r="AE2" s="25"/>
      <c r="AF2" s="25"/>
      <c r="AG2" s="25"/>
      <c r="AH2" s="24"/>
      <c r="AI2" s="24"/>
      <c r="AJ2" s="24"/>
      <c r="AK2" s="24"/>
      <c r="AL2" s="24"/>
    </row>
    <row r="3" spans="1:38" ht="15.5" x14ac:dyDescent="0.35">
      <c r="A3" t="s">
        <v>69</v>
      </c>
      <c r="C3" t="s">
        <v>85</v>
      </c>
      <c r="D3" t="s">
        <v>175</v>
      </c>
      <c r="I3" t="s">
        <v>440</v>
      </c>
      <c r="J3" t="s">
        <v>440</v>
      </c>
      <c r="K3">
        <v>5520</v>
      </c>
      <c r="M3" s="24"/>
      <c r="N3" s="26" t="s">
        <v>250</v>
      </c>
      <c r="O3" s="26">
        <v>9500</v>
      </c>
      <c r="P3" s="30">
        <v>0.7</v>
      </c>
      <c r="Q3" s="31">
        <f t="shared" ref="Q3:Q66" si="0">O3*P3+O3</f>
        <v>16150</v>
      </c>
      <c r="R3" s="26">
        <v>33000</v>
      </c>
      <c r="S3" s="26"/>
      <c r="T3" s="26"/>
      <c r="U3" s="26"/>
      <c r="V3" s="26"/>
      <c r="W3" s="26"/>
      <c r="X3" s="26"/>
      <c r="Y3" s="26"/>
      <c r="Z3" s="28"/>
      <c r="AA3" s="28"/>
      <c r="AB3" s="28"/>
      <c r="AC3" s="28"/>
      <c r="AD3" s="28"/>
      <c r="AE3" s="28"/>
      <c r="AF3" s="28"/>
      <c r="AG3" s="28"/>
      <c r="AH3" s="24"/>
      <c r="AI3" s="24"/>
      <c r="AJ3" s="24"/>
      <c r="AK3" s="24"/>
      <c r="AL3" s="24"/>
    </row>
    <row r="4" spans="1:38" ht="15.5" x14ac:dyDescent="0.35">
      <c r="A4" t="s">
        <v>70</v>
      </c>
      <c r="C4" t="s">
        <v>86</v>
      </c>
      <c r="D4" t="s">
        <v>177</v>
      </c>
      <c r="M4" s="24"/>
      <c r="N4" s="26" t="s">
        <v>251</v>
      </c>
      <c r="O4" s="26">
        <v>11500</v>
      </c>
      <c r="P4" s="30">
        <v>0.7</v>
      </c>
      <c r="Q4" s="31">
        <f t="shared" si="0"/>
        <v>19550</v>
      </c>
      <c r="R4" s="26">
        <v>53625</v>
      </c>
      <c r="S4" s="26"/>
      <c r="T4" s="26"/>
      <c r="U4" s="26"/>
      <c r="V4" s="26"/>
      <c r="W4" s="26"/>
      <c r="X4" s="26"/>
      <c r="Y4" s="26"/>
      <c r="Z4" s="28"/>
      <c r="AA4" s="28"/>
      <c r="AB4" s="28"/>
      <c r="AC4" s="28"/>
      <c r="AD4" s="28"/>
      <c r="AE4" s="28"/>
      <c r="AF4" s="28"/>
      <c r="AG4" s="28"/>
      <c r="AH4" s="24"/>
      <c r="AI4" s="24"/>
      <c r="AJ4" s="24"/>
      <c r="AK4" s="24"/>
      <c r="AL4" s="24"/>
    </row>
    <row r="5" spans="1:38" ht="15.5" x14ac:dyDescent="0.35">
      <c r="A5" t="s">
        <v>71</v>
      </c>
      <c r="C5" t="s">
        <v>87</v>
      </c>
      <c r="D5" t="s">
        <v>176</v>
      </c>
      <c r="M5" s="24"/>
      <c r="N5" s="26" t="s">
        <v>252</v>
      </c>
      <c r="O5" s="26">
        <v>14800</v>
      </c>
      <c r="P5" s="30">
        <v>0.7</v>
      </c>
      <c r="Q5" s="31">
        <f t="shared" si="0"/>
        <v>25160</v>
      </c>
      <c r="R5" s="26">
        <v>78750</v>
      </c>
      <c r="S5" s="26"/>
      <c r="T5" s="26"/>
      <c r="U5" s="26"/>
      <c r="V5" s="26"/>
      <c r="W5" s="26"/>
      <c r="X5" s="26"/>
      <c r="Y5" s="26"/>
      <c r="Z5" s="28"/>
      <c r="AA5" s="28"/>
      <c r="AB5" s="28"/>
      <c r="AC5" s="28"/>
      <c r="AD5" s="28"/>
      <c r="AE5" s="28"/>
      <c r="AF5" s="28"/>
      <c r="AG5" s="28"/>
      <c r="AH5" s="24"/>
      <c r="AI5" s="24"/>
      <c r="AJ5" s="24"/>
      <c r="AK5" s="24"/>
      <c r="AL5" s="24"/>
    </row>
    <row r="6" spans="1:38" ht="18" x14ac:dyDescent="0.35">
      <c r="A6" t="s">
        <v>72</v>
      </c>
      <c r="C6" t="s">
        <v>88</v>
      </c>
      <c r="D6" t="s">
        <v>179</v>
      </c>
      <c r="M6" s="24"/>
      <c r="N6" s="29" t="s">
        <v>9</v>
      </c>
      <c r="O6" s="29"/>
      <c r="P6" s="30"/>
      <c r="Q6" s="31">
        <f t="shared" si="0"/>
        <v>0</v>
      </c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4"/>
      <c r="AI6" s="24"/>
      <c r="AJ6" s="24"/>
      <c r="AK6" s="24"/>
      <c r="AL6" s="24"/>
    </row>
    <row r="7" spans="1:38" ht="15.5" x14ac:dyDescent="0.35">
      <c r="A7" t="s">
        <v>73</v>
      </c>
      <c r="C7" t="s">
        <v>89</v>
      </c>
      <c r="I7" t="s">
        <v>496</v>
      </c>
      <c r="M7" s="24"/>
      <c r="N7" s="26" t="s">
        <v>3</v>
      </c>
      <c r="O7" s="26">
        <v>3200</v>
      </c>
      <c r="P7" s="30">
        <v>1.2</v>
      </c>
      <c r="Q7" s="31">
        <f t="shared" si="0"/>
        <v>7040</v>
      </c>
      <c r="R7" s="26">
        <v>7040</v>
      </c>
      <c r="S7" s="26"/>
      <c r="T7" s="26"/>
      <c r="U7" s="26"/>
      <c r="V7" s="26"/>
      <c r="W7" s="26"/>
      <c r="X7" s="26"/>
      <c r="Y7" s="26"/>
      <c r="Z7" s="28"/>
      <c r="AA7" s="28"/>
      <c r="AB7" s="28"/>
      <c r="AC7" s="28"/>
      <c r="AD7" s="28"/>
      <c r="AE7" s="28"/>
      <c r="AF7" s="28"/>
      <c r="AG7" s="28"/>
      <c r="AH7" s="24"/>
      <c r="AI7" s="24"/>
      <c r="AJ7" s="24"/>
      <c r="AK7" s="24"/>
      <c r="AL7" s="24"/>
    </row>
    <row r="8" spans="1:38" ht="15.5" x14ac:dyDescent="0.35">
      <c r="A8" t="s">
        <v>74</v>
      </c>
      <c r="C8" s="4">
        <v>3.6371759259259258</v>
      </c>
      <c r="I8" s="36" t="s">
        <v>497</v>
      </c>
      <c r="M8" s="24"/>
      <c r="N8" s="26" t="s">
        <v>4</v>
      </c>
      <c r="O8" s="26">
        <v>5600</v>
      </c>
      <c r="P8" s="30">
        <v>1.2</v>
      </c>
      <c r="Q8" s="31">
        <f t="shared" si="0"/>
        <v>12320</v>
      </c>
      <c r="R8" s="26">
        <v>12320</v>
      </c>
      <c r="S8" s="26"/>
      <c r="T8" s="26"/>
      <c r="U8" s="26"/>
      <c r="V8" s="26"/>
      <c r="W8" s="26"/>
      <c r="X8" s="26"/>
      <c r="Y8" s="26"/>
      <c r="Z8" s="28"/>
      <c r="AA8" s="28"/>
      <c r="AB8" s="28"/>
      <c r="AC8" s="28"/>
      <c r="AD8" s="28"/>
      <c r="AE8" s="28"/>
      <c r="AF8" s="28"/>
      <c r="AG8" s="28"/>
      <c r="AH8" s="24"/>
      <c r="AI8" s="24"/>
      <c r="AJ8" s="24"/>
      <c r="AK8" s="24"/>
      <c r="AL8" s="24"/>
    </row>
    <row r="9" spans="1:38" ht="15.5" x14ac:dyDescent="0.35">
      <c r="A9" t="s">
        <v>75</v>
      </c>
      <c r="C9" s="4">
        <v>4.8349074074074077</v>
      </c>
      <c r="M9" s="24"/>
      <c r="N9" s="26" t="s">
        <v>5</v>
      </c>
      <c r="O9" s="26">
        <v>7000</v>
      </c>
      <c r="P9" s="30">
        <v>1.2</v>
      </c>
      <c r="Q9" s="31">
        <f t="shared" si="0"/>
        <v>15400</v>
      </c>
      <c r="R9" s="26">
        <v>15400</v>
      </c>
      <c r="S9" s="26"/>
      <c r="T9" s="26"/>
      <c r="U9" s="26"/>
      <c r="V9" s="26"/>
      <c r="W9" s="26"/>
      <c r="X9" s="26"/>
      <c r="Y9" s="26"/>
      <c r="Z9" s="28"/>
      <c r="AA9" s="28"/>
      <c r="AB9" s="28"/>
      <c r="AC9" s="28"/>
      <c r="AD9" s="28"/>
      <c r="AE9" s="28"/>
      <c r="AF9" s="28"/>
      <c r="AG9" s="28"/>
      <c r="AH9" s="24"/>
      <c r="AI9" s="24"/>
      <c r="AJ9" s="24"/>
      <c r="AK9" s="24"/>
      <c r="AL9" s="24"/>
    </row>
    <row r="10" spans="1:38" ht="15.5" x14ac:dyDescent="0.35">
      <c r="A10" t="s">
        <v>76</v>
      </c>
      <c r="C10" s="4">
        <v>6.0474537037037033</v>
      </c>
      <c r="M10" s="24"/>
      <c r="N10" s="26" t="s">
        <v>6</v>
      </c>
      <c r="O10" s="26">
        <v>11000</v>
      </c>
      <c r="P10" s="30">
        <v>1.2</v>
      </c>
      <c r="Q10" s="31">
        <f t="shared" si="0"/>
        <v>24200</v>
      </c>
      <c r="R10" s="26">
        <v>24200</v>
      </c>
      <c r="S10" s="26"/>
      <c r="T10" s="26"/>
      <c r="U10" s="26"/>
      <c r="V10" s="26"/>
      <c r="W10" s="26"/>
      <c r="X10" s="26"/>
      <c r="Y10" s="26"/>
      <c r="Z10" s="28"/>
      <c r="AA10" s="28"/>
      <c r="AB10" s="28"/>
      <c r="AC10" s="28"/>
      <c r="AD10" s="28"/>
      <c r="AE10" s="28"/>
      <c r="AF10" s="28"/>
      <c r="AG10" s="28"/>
      <c r="AH10" s="24"/>
      <c r="AI10" s="24"/>
      <c r="AJ10" s="24"/>
      <c r="AK10" s="24"/>
      <c r="AL10" s="24"/>
    </row>
    <row r="11" spans="1:38" ht="15.5" x14ac:dyDescent="0.35">
      <c r="A11" t="s">
        <v>77</v>
      </c>
      <c r="C11" s="4">
        <v>7.2917939814814821</v>
      </c>
      <c r="M11" s="24"/>
      <c r="N11" s="26" t="s">
        <v>7</v>
      </c>
      <c r="O11" s="26">
        <v>14000</v>
      </c>
      <c r="P11" s="30">
        <v>1.2</v>
      </c>
      <c r="Q11" s="31">
        <f t="shared" si="0"/>
        <v>30800</v>
      </c>
      <c r="R11" s="26">
        <v>30800</v>
      </c>
      <c r="S11" s="26"/>
      <c r="T11" s="26"/>
      <c r="U11" s="26"/>
      <c r="V11" s="26"/>
      <c r="W11" s="26"/>
      <c r="X11" s="26"/>
      <c r="Y11" s="26"/>
      <c r="Z11" s="25"/>
      <c r="AA11" s="25"/>
      <c r="AB11" s="25"/>
      <c r="AC11" s="25"/>
      <c r="AD11" s="25"/>
      <c r="AE11" s="25"/>
      <c r="AF11" s="25"/>
      <c r="AG11" s="25"/>
      <c r="AH11" s="24"/>
      <c r="AI11" s="24"/>
      <c r="AJ11" s="24"/>
      <c r="AK11" s="24"/>
      <c r="AL11" s="24"/>
    </row>
    <row r="12" spans="1:38" ht="18" x14ac:dyDescent="0.35">
      <c r="A12" t="s">
        <v>78</v>
      </c>
      <c r="C12" s="4">
        <v>8.2999999999999989</v>
      </c>
      <c r="M12" s="24"/>
      <c r="N12" s="29" t="s">
        <v>408</v>
      </c>
      <c r="O12" s="29"/>
      <c r="P12" s="30"/>
      <c r="Q12" s="31">
        <f t="shared" si="0"/>
        <v>0</v>
      </c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4"/>
      <c r="AI12" s="24"/>
      <c r="AJ12" s="24"/>
      <c r="AK12" s="24"/>
      <c r="AL12" s="24"/>
    </row>
    <row r="13" spans="1:38" ht="15.5" x14ac:dyDescent="0.35">
      <c r="A13" t="s">
        <v>79</v>
      </c>
      <c r="C13" s="4">
        <v>8.8250000000000011</v>
      </c>
      <c r="M13" s="24"/>
      <c r="N13" s="26" t="s">
        <v>294</v>
      </c>
      <c r="O13" s="26">
        <v>2500</v>
      </c>
      <c r="P13" s="30">
        <v>0.7</v>
      </c>
      <c r="Q13" s="31">
        <f t="shared" si="0"/>
        <v>4250</v>
      </c>
      <c r="R13" s="26">
        <v>4375</v>
      </c>
      <c r="S13" s="26"/>
      <c r="T13" s="26"/>
      <c r="U13" s="26"/>
      <c r="V13" s="26"/>
      <c r="W13" s="26"/>
      <c r="X13" s="26"/>
      <c r="Y13" s="26"/>
      <c r="Z13" s="28"/>
      <c r="AA13" s="28"/>
      <c r="AB13" s="28"/>
      <c r="AC13" s="28"/>
      <c r="AD13" s="28"/>
      <c r="AE13" s="28"/>
      <c r="AF13" s="28"/>
      <c r="AG13" s="28"/>
      <c r="AH13" s="24"/>
      <c r="AI13" s="24"/>
      <c r="AJ13" s="24"/>
      <c r="AK13" s="24"/>
      <c r="AL13" s="24"/>
    </row>
    <row r="14" spans="1:38" ht="15.5" x14ac:dyDescent="0.35">
      <c r="A14" t="s">
        <v>80</v>
      </c>
      <c r="C14" t="s">
        <v>90</v>
      </c>
      <c r="M14" s="24"/>
      <c r="N14" s="26" t="s">
        <v>295</v>
      </c>
      <c r="O14" s="26">
        <v>3750</v>
      </c>
      <c r="P14" s="30">
        <v>0.7</v>
      </c>
      <c r="Q14" s="31">
        <f t="shared" si="0"/>
        <v>6375</v>
      </c>
      <c r="R14" s="26">
        <v>5700</v>
      </c>
      <c r="S14" s="26"/>
      <c r="T14" s="26"/>
      <c r="U14" s="26"/>
      <c r="V14" s="26"/>
      <c r="W14" s="26"/>
      <c r="X14" s="26"/>
      <c r="Y14" s="26"/>
      <c r="Z14" s="28"/>
      <c r="AA14" s="28"/>
      <c r="AB14" s="28"/>
      <c r="AC14" s="28"/>
      <c r="AD14" s="28"/>
      <c r="AE14" s="28"/>
      <c r="AF14" s="28"/>
      <c r="AG14" s="28"/>
      <c r="AH14" s="24"/>
      <c r="AI14" s="24"/>
      <c r="AJ14" s="24"/>
      <c r="AK14" s="24"/>
      <c r="AL14" s="24"/>
    </row>
    <row r="15" spans="1:38" ht="15.5" x14ac:dyDescent="0.35">
      <c r="A15" t="s">
        <v>81</v>
      </c>
      <c r="C15" t="s">
        <v>91</v>
      </c>
      <c r="M15" s="24"/>
      <c r="N15" s="26" t="s">
        <v>293</v>
      </c>
      <c r="O15" s="26">
        <v>3500</v>
      </c>
      <c r="P15" s="30">
        <v>0.7</v>
      </c>
      <c r="Q15" s="31">
        <f t="shared" si="0"/>
        <v>5950</v>
      </c>
      <c r="R15" s="26">
        <v>5520</v>
      </c>
      <c r="S15" s="26"/>
      <c r="T15" s="26"/>
      <c r="U15" s="26"/>
      <c r="V15" s="26"/>
      <c r="W15" s="26"/>
      <c r="X15" s="26"/>
      <c r="Y15" s="26"/>
      <c r="Z15" s="28"/>
      <c r="AA15" s="28"/>
      <c r="AB15" s="28"/>
      <c r="AC15" s="28"/>
      <c r="AD15" s="28"/>
      <c r="AE15" s="28"/>
      <c r="AF15" s="28"/>
      <c r="AG15" s="28"/>
      <c r="AH15" s="24"/>
      <c r="AI15" s="24"/>
      <c r="AJ15" s="24"/>
      <c r="AK15" s="24"/>
      <c r="AL15" s="24"/>
    </row>
    <row r="16" spans="1:38" ht="18" x14ac:dyDescent="0.35">
      <c r="A16" t="s">
        <v>92</v>
      </c>
      <c r="M16" s="24"/>
      <c r="N16" s="29" t="s">
        <v>409</v>
      </c>
      <c r="O16" s="29"/>
      <c r="P16" s="30"/>
      <c r="Q16" s="31">
        <f t="shared" si="0"/>
        <v>0</v>
      </c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4"/>
      <c r="AI16" s="24"/>
      <c r="AJ16" s="24"/>
      <c r="AK16" s="24"/>
      <c r="AL16" s="24"/>
    </row>
    <row r="17" spans="1:38" ht="15.5" x14ac:dyDescent="0.35">
      <c r="A17" t="s">
        <v>93</v>
      </c>
      <c r="M17" s="24"/>
      <c r="N17" s="26" t="s">
        <v>66</v>
      </c>
      <c r="O17" s="26">
        <v>150</v>
      </c>
      <c r="P17" s="30">
        <v>0.7</v>
      </c>
      <c r="Q17" s="31">
        <f t="shared" si="0"/>
        <v>255</v>
      </c>
      <c r="R17" s="26">
        <v>260</v>
      </c>
      <c r="S17" s="26"/>
      <c r="T17" s="26"/>
      <c r="U17" s="26"/>
      <c r="V17" s="26"/>
      <c r="W17" s="26"/>
      <c r="X17" s="26"/>
      <c r="Y17" s="26"/>
      <c r="Z17" s="28"/>
      <c r="AA17" s="28"/>
      <c r="AB17" s="28"/>
      <c r="AC17" s="28"/>
      <c r="AD17" s="28"/>
      <c r="AE17" s="28"/>
      <c r="AF17" s="28"/>
      <c r="AG17" s="28"/>
      <c r="AH17" s="24"/>
      <c r="AI17" s="24"/>
      <c r="AJ17" s="24"/>
      <c r="AK17" s="24"/>
      <c r="AL17" s="24"/>
    </row>
    <row r="18" spans="1:38" ht="15.5" x14ac:dyDescent="0.35">
      <c r="A18" t="s">
        <v>94</v>
      </c>
      <c r="M18" s="24"/>
      <c r="N18" s="26" t="s">
        <v>410</v>
      </c>
      <c r="O18" s="26">
        <v>283</v>
      </c>
      <c r="P18" s="30">
        <v>0.7</v>
      </c>
      <c r="Q18" s="31">
        <f t="shared" si="0"/>
        <v>481.1</v>
      </c>
      <c r="R18" s="26">
        <v>480</v>
      </c>
      <c r="S18" s="26"/>
      <c r="T18" s="26"/>
      <c r="U18" s="26"/>
      <c r="V18" s="26"/>
      <c r="W18" s="26"/>
      <c r="X18" s="26"/>
      <c r="Y18" s="26"/>
      <c r="Z18" s="28"/>
      <c r="AA18" s="28"/>
      <c r="AB18" s="28"/>
      <c r="AC18" s="28"/>
      <c r="AD18" s="28"/>
      <c r="AE18" s="28"/>
      <c r="AF18" s="28"/>
      <c r="AG18" s="28"/>
      <c r="AH18" s="24"/>
      <c r="AI18" s="24"/>
      <c r="AJ18" s="24"/>
      <c r="AK18" s="24"/>
      <c r="AL18" s="24"/>
    </row>
    <row r="19" spans="1:38" ht="15.5" x14ac:dyDescent="0.35">
      <c r="A19" t="s">
        <v>95</v>
      </c>
      <c r="M19" s="24"/>
      <c r="N19" s="26" t="s">
        <v>411</v>
      </c>
      <c r="O19" s="26">
        <v>600</v>
      </c>
      <c r="P19" s="30">
        <v>0.7</v>
      </c>
      <c r="Q19" s="31">
        <f t="shared" si="0"/>
        <v>1020</v>
      </c>
      <c r="R19" s="26">
        <v>1020</v>
      </c>
      <c r="S19" s="26"/>
      <c r="T19" s="26"/>
      <c r="U19" s="26"/>
      <c r="V19" s="26"/>
      <c r="W19" s="26"/>
      <c r="X19" s="26"/>
      <c r="Y19" s="26"/>
      <c r="Z19" s="28"/>
      <c r="AA19" s="28"/>
      <c r="AB19" s="28"/>
      <c r="AC19" s="28"/>
      <c r="AD19" s="28"/>
      <c r="AE19" s="28"/>
      <c r="AF19" s="28"/>
      <c r="AG19" s="28"/>
      <c r="AH19" s="24"/>
      <c r="AI19" s="24"/>
      <c r="AJ19" s="24"/>
      <c r="AK19" s="24"/>
      <c r="AL19" s="24"/>
    </row>
    <row r="20" spans="1:38" ht="15.5" x14ac:dyDescent="0.35">
      <c r="A20" t="s">
        <v>96</v>
      </c>
      <c r="M20" s="24"/>
      <c r="N20" s="26" t="s">
        <v>412</v>
      </c>
      <c r="O20" s="26">
        <v>850</v>
      </c>
      <c r="P20" s="30">
        <v>0.7</v>
      </c>
      <c r="Q20" s="31">
        <f t="shared" si="0"/>
        <v>1445</v>
      </c>
      <c r="R20" s="26">
        <v>1450</v>
      </c>
      <c r="S20" s="26"/>
      <c r="T20" s="26"/>
      <c r="U20" s="26"/>
      <c r="V20" s="26"/>
      <c r="W20" s="26"/>
      <c r="X20" s="26"/>
      <c r="Y20" s="26"/>
      <c r="Z20" s="28"/>
      <c r="AA20" s="28"/>
      <c r="AB20" s="28"/>
      <c r="AC20" s="28"/>
      <c r="AD20" s="28"/>
      <c r="AE20" s="28"/>
      <c r="AF20" s="28"/>
      <c r="AG20" s="28"/>
      <c r="AH20" s="24"/>
      <c r="AI20" s="24"/>
      <c r="AJ20" s="24"/>
      <c r="AK20" s="24"/>
      <c r="AL20" s="24"/>
    </row>
    <row r="21" spans="1:38" ht="15.5" x14ac:dyDescent="0.35">
      <c r="A21" t="s">
        <v>97</v>
      </c>
      <c r="M21" s="24"/>
      <c r="N21" s="26" t="s">
        <v>413</v>
      </c>
      <c r="O21" s="26">
        <v>1800</v>
      </c>
      <c r="P21" s="30">
        <v>0.7</v>
      </c>
      <c r="Q21" s="31">
        <f t="shared" si="0"/>
        <v>3060</v>
      </c>
      <c r="R21" s="26">
        <v>3060</v>
      </c>
      <c r="S21" s="26"/>
      <c r="T21" s="26"/>
      <c r="U21" s="26"/>
      <c r="V21" s="26"/>
      <c r="W21" s="26"/>
      <c r="X21" s="26"/>
      <c r="Y21" s="26"/>
      <c r="Z21" s="28"/>
      <c r="AA21" s="28"/>
      <c r="AB21" s="28"/>
      <c r="AC21" s="28"/>
      <c r="AD21" s="28"/>
      <c r="AE21" s="28"/>
      <c r="AF21" s="28"/>
      <c r="AG21" s="28"/>
      <c r="AH21" s="24"/>
      <c r="AI21" s="24"/>
      <c r="AJ21" s="24"/>
      <c r="AK21" s="24"/>
      <c r="AL21" s="24"/>
    </row>
    <row r="22" spans="1:38" ht="15.5" x14ac:dyDescent="0.35">
      <c r="A22" t="s">
        <v>98</v>
      </c>
      <c r="M22" s="24"/>
      <c r="N22" s="26" t="s">
        <v>414</v>
      </c>
      <c r="O22" s="26">
        <v>1000</v>
      </c>
      <c r="P22" s="30">
        <v>0.7</v>
      </c>
      <c r="Q22" s="31">
        <f t="shared" si="0"/>
        <v>1700</v>
      </c>
      <c r="R22" s="26">
        <v>1700</v>
      </c>
      <c r="S22" s="26"/>
      <c r="T22" s="26"/>
      <c r="U22" s="26"/>
      <c r="V22" s="26"/>
      <c r="W22" s="26"/>
      <c r="X22" s="26"/>
      <c r="Y22" s="26"/>
      <c r="Z22" s="28"/>
      <c r="AA22" s="28"/>
      <c r="AB22" s="28"/>
      <c r="AC22" s="28"/>
      <c r="AD22" s="28"/>
      <c r="AE22" s="28"/>
      <c r="AF22" s="28"/>
      <c r="AG22" s="28"/>
      <c r="AH22" s="24"/>
      <c r="AI22" s="24"/>
      <c r="AJ22" s="24"/>
      <c r="AK22" s="24"/>
      <c r="AL22" s="24"/>
    </row>
    <row r="23" spans="1:38" ht="15.5" x14ac:dyDescent="0.35">
      <c r="A23" t="s">
        <v>99</v>
      </c>
      <c r="M23" s="24"/>
      <c r="N23" s="26" t="s">
        <v>146</v>
      </c>
      <c r="O23" s="26">
        <v>2500</v>
      </c>
      <c r="P23" s="30">
        <v>0.7</v>
      </c>
      <c r="Q23" s="31">
        <f t="shared" si="0"/>
        <v>4250</v>
      </c>
      <c r="R23" s="26">
        <v>4250</v>
      </c>
      <c r="S23" s="26"/>
      <c r="T23" s="26"/>
      <c r="U23" s="26"/>
      <c r="V23" s="26"/>
      <c r="W23" s="26"/>
      <c r="X23" s="26"/>
      <c r="Y23" s="26"/>
      <c r="Z23" s="28"/>
      <c r="AA23" s="28"/>
      <c r="AB23" s="28"/>
      <c r="AC23" s="28"/>
      <c r="AD23" s="28"/>
      <c r="AE23" s="28"/>
      <c r="AF23" s="28"/>
      <c r="AG23" s="28"/>
      <c r="AH23" s="24"/>
      <c r="AI23" s="24"/>
      <c r="AJ23" s="24"/>
      <c r="AK23" s="24"/>
      <c r="AL23" s="24"/>
    </row>
    <row r="24" spans="1:38" ht="15.5" x14ac:dyDescent="0.35">
      <c r="A24" t="s">
        <v>100</v>
      </c>
      <c r="M24" s="24"/>
      <c r="N24" s="26" t="s">
        <v>147</v>
      </c>
      <c r="O24" s="26">
        <v>3500</v>
      </c>
      <c r="P24" s="30">
        <v>0.7</v>
      </c>
      <c r="Q24" s="31">
        <f t="shared" si="0"/>
        <v>5950</v>
      </c>
      <c r="R24" s="26">
        <v>5950</v>
      </c>
      <c r="S24" s="26"/>
      <c r="T24" s="26"/>
      <c r="U24" s="26"/>
      <c r="V24" s="26"/>
      <c r="W24" s="26"/>
      <c r="X24" s="26"/>
      <c r="Y24" s="26"/>
      <c r="Z24" s="28"/>
      <c r="AA24" s="28"/>
      <c r="AB24" s="28"/>
      <c r="AC24" s="28"/>
      <c r="AD24" s="28"/>
      <c r="AE24" s="28"/>
      <c r="AF24" s="28"/>
      <c r="AG24" s="28"/>
      <c r="AH24" s="24"/>
      <c r="AI24" s="24"/>
      <c r="AJ24" s="24"/>
      <c r="AK24" s="24"/>
      <c r="AL24" s="24"/>
    </row>
    <row r="25" spans="1:38" ht="15.65" customHeight="1" x14ac:dyDescent="0.35">
      <c r="A25" t="s">
        <v>101</v>
      </c>
      <c r="M25" s="24"/>
      <c r="N25" s="26" t="s">
        <v>237</v>
      </c>
      <c r="O25" s="26">
        <v>3000</v>
      </c>
      <c r="P25" s="30">
        <v>0.6</v>
      </c>
      <c r="Q25" s="31">
        <f t="shared" si="0"/>
        <v>4800</v>
      </c>
      <c r="R25" s="26">
        <v>4800</v>
      </c>
      <c r="S25" s="26"/>
      <c r="T25" s="26"/>
      <c r="U25" s="26"/>
      <c r="V25" s="26"/>
      <c r="W25" s="26"/>
      <c r="X25" s="26"/>
      <c r="Y25" s="26"/>
      <c r="Z25" s="28"/>
      <c r="AA25" s="28"/>
      <c r="AB25" s="28"/>
      <c r="AC25" s="28"/>
      <c r="AD25" s="28"/>
      <c r="AE25" s="28"/>
      <c r="AF25" s="28"/>
      <c r="AG25" s="28"/>
      <c r="AH25" s="24"/>
      <c r="AI25" s="24"/>
      <c r="AJ25" s="24"/>
      <c r="AK25" s="24"/>
      <c r="AL25" s="24"/>
    </row>
    <row r="26" spans="1:38" ht="15.5" x14ac:dyDescent="0.35">
      <c r="A26" t="s">
        <v>102</v>
      </c>
      <c r="M26" s="24"/>
      <c r="N26" s="26" t="s">
        <v>238</v>
      </c>
      <c r="O26" s="26">
        <v>4500</v>
      </c>
      <c r="P26" s="30">
        <v>0.6</v>
      </c>
      <c r="Q26" s="31">
        <f t="shared" si="0"/>
        <v>7200</v>
      </c>
      <c r="R26" s="26">
        <v>7200</v>
      </c>
      <c r="S26" s="26"/>
      <c r="T26" s="26"/>
      <c r="U26" s="26"/>
      <c r="V26" s="26"/>
      <c r="W26" s="26"/>
      <c r="X26" s="26"/>
      <c r="Y26" s="26"/>
      <c r="Z26" s="28"/>
      <c r="AA26" s="28"/>
      <c r="AB26" s="28"/>
      <c r="AC26" s="28"/>
      <c r="AD26" s="28"/>
      <c r="AE26" s="28"/>
      <c r="AF26" s="28"/>
      <c r="AG26" s="28"/>
      <c r="AH26" s="24"/>
      <c r="AI26" s="24"/>
      <c r="AJ26" s="24"/>
      <c r="AK26" s="24"/>
      <c r="AL26" s="24"/>
    </row>
    <row r="27" spans="1:38" ht="15.5" x14ac:dyDescent="0.35">
      <c r="A27" t="s">
        <v>103</v>
      </c>
      <c r="M27" s="24"/>
      <c r="N27" s="26" t="s">
        <v>290</v>
      </c>
      <c r="O27" s="26">
        <v>1080</v>
      </c>
      <c r="P27" s="30">
        <v>0.6</v>
      </c>
      <c r="Q27" s="31">
        <f t="shared" si="0"/>
        <v>1728</v>
      </c>
      <c r="R27" s="26">
        <v>1730</v>
      </c>
      <c r="S27" s="26"/>
      <c r="T27" s="26"/>
      <c r="U27" s="26"/>
      <c r="V27" s="26"/>
      <c r="W27" s="26"/>
      <c r="X27" s="26"/>
      <c r="Y27" s="26"/>
      <c r="Z27" s="28"/>
      <c r="AA27" s="28"/>
      <c r="AB27" s="28"/>
      <c r="AC27" s="28"/>
      <c r="AD27" s="28"/>
      <c r="AE27" s="28"/>
      <c r="AF27" s="28"/>
      <c r="AG27" s="28"/>
      <c r="AH27" s="24"/>
      <c r="AI27" s="24"/>
      <c r="AJ27" s="24"/>
      <c r="AK27" s="24"/>
      <c r="AL27" s="24"/>
    </row>
    <row r="28" spans="1:38" ht="15.5" x14ac:dyDescent="0.35">
      <c r="A28" t="s">
        <v>104</v>
      </c>
      <c r="M28" s="24"/>
      <c r="N28" s="26" t="s">
        <v>288</v>
      </c>
      <c r="O28" s="26">
        <v>1850</v>
      </c>
      <c r="P28" s="30">
        <v>0.7</v>
      </c>
      <c r="Q28" s="31">
        <f t="shared" si="0"/>
        <v>3145</v>
      </c>
      <c r="R28" s="26">
        <v>3150</v>
      </c>
      <c r="S28" s="26"/>
      <c r="T28" s="26"/>
      <c r="U28" s="26"/>
      <c r="V28" s="26"/>
      <c r="W28" s="26"/>
      <c r="X28" s="26"/>
      <c r="Y28" s="26"/>
      <c r="Z28" s="28"/>
      <c r="AA28" s="28"/>
      <c r="AB28" s="28"/>
      <c r="AC28" s="28"/>
      <c r="AD28" s="28"/>
      <c r="AE28" s="28"/>
      <c r="AF28" s="28"/>
      <c r="AG28" s="28"/>
      <c r="AH28" s="24"/>
      <c r="AI28" s="24"/>
      <c r="AJ28" s="24"/>
      <c r="AK28" s="24"/>
      <c r="AL28" s="24"/>
    </row>
    <row r="29" spans="1:38" ht="15.5" x14ac:dyDescent="0.35">
      <c r="A29" t="s">
        <v>105</v>
      </c>
      <c r="M29" s="24"/>
      <c r="N29" s="25" t="s">
        <v>21</v>
      </c>
      <c r="O29" s="25"/>
      <c r="P29" s="30"/>
      <c r="Q29" s="31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4"/>
      <c r="AI29" s="24"/>
      <c r="AJ29" s="24"/>
      <c r="AK29" s="24"/>
      <c r="AL29" s="24"/>
    </row>
    <row r="30" spans="1:38" ht="15.5" x14ac:dyDescent="0.35">
      <c r="A30" t="s">
        <v>106</v>
      </c>
      <c r="M30" s="24"/>
      <c r="N30" s="26" t="s">
        <v>202</v>
      </c>
      <c r="O30" s="26">
        <v>3900</v>
      </c>
      <c r="P30" s="30">
        <v>0.7</v>
      </c>
      <c r="Q30" s="31">
        <f t="shared" si="0"/>
        <v>6630</v>
      </c>
      <c r="R30" s="26">
        <v>6630</v>
      </c>
      <c r="S30" s="26"/>
      <c r="T30" s="26"/>
      <c r="U30" s="26"/>
      <c r="V30" s="26"/>
      <c r="W30" s="26"/>
      <c r="X30" s="26"/>
      <c r="Y30" s="26"/>
      <c r="Z30" s="28"/>
      <c r="AA30" s="28"/>
      <c r="AB30" s="28"/>
      <c r="AC30" s="28"/>
      <c r="AD30" s="28"/>
      <c r="AE30" s="28"/>
      <c r="AF30" s="28"/>
      <c r="AG30" s="28"/>
      <c r="AH30" s="24"/>
      <c r="AI30" s="24"/>
      <c r="AJ30" s="24"/>
      <c r="AK30" s="24"/>
      <c r="AL30" s="24"/>
    </row>
    <row r="31" spans="1:38" ht="15.5" x14ac:dyDescent="0.35">
      <c r="A31" t="s">
        <v>107</v>
      </c>
      <c r="M31" s="24"/>
      <c r="N31" s="25" t="s">
        <v>323</v>
      </c>
      <c r="O31" s="25"/>
      <c r="P31" s="30"/>
      <c r="Q31" s="31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4"/>
      <c r="AI31" s="24"/>
      <c r="AJ31" s="24"/>
      <c r="AK31" s="24"/>
      <c r="AL31" s="24"/>
    </row>
    <row r="32" spans="1:38" ht="18" x14ac:dyDescent="0.35">
      <c r="A32" t="s">
        <v>108</v>
      </c>
      <c r="M32" s="24"/>
      <c r="N32" s="26" t="s">
        <v>324</v>
      </c>
      <c r="O32" s="26">
        <v>15000</v>
      </c>
      <c r="P32" s="30">
        <v>0.6</v>
      </c>
      <c r="Q32" s="31">
        <f t="shared" si="0"/>
        <v>24000</v>
      </c>
      <c r="R32" s="26">
        <v>24000</v>
      </c>
      <c r="S32" s="26"/>
      <c r="T32" s="26"/>
      <c r="U32" s="26"/>
      <c r="V32" s="26"/>
      <c r="W32" s="26"/>
      <c r="X32" s="26"/>
      <c r="Y32" s="26"/>
      <c r="Z32" s="28"/>
      <c r="AA32" s="28"/>
      <c r="AB32" s="28"/>
      <c r="AC32" s="28"/>
      <c r="AD32" s="28"/>
      <c r="AE32" s="28"/>
      <c r="AF32" s="28"/>
      <c r="AG32" s="28"/>
      <c r="AH32" s="24"/>
      <c r="AI32" s="24"/>
      <c r="AJ32" s="24"/>
      <c r="AK32" s="24"/>
      <c r="AL32" s="24"/>
    </row>
    <row r="33" spans="1:38" ht="18" x14ac:dyDescent="0.35">
      <c r="A33" t="s">
        <v>109</v>
      </c>
      <c r="M33" s="24"/>
      <c r="N33" s="26" t="s">
        <v>325</v>
      </c>
      <c r="O33" s="26">
        <v>45000</v>
      </c>
      <c r="P33" s="30">
        <v>0.6</v>
      </c>
      <c r="Q33" s="31">
        <f t="shared" si="0"/>
        <v>72000</v>
      </c>
      <c r="R33" s="26">
        <v>72000</v>
      </c>
      <c r="S33" s="26"/>
      <c r="T33" s="26"/>
      <c r="U33" s="26"/>
      <c r="V33" s="26"/>
      <c r="W33" s="26"/>
      <c r="X33" s="26"/>
      <c r="Y33" s="26"/>
      <c r="Z33" s="28"/>
      <c r="AA33" s="28"/>
      <c r="AB33" s="28"/>
      <c r="AC33" s="28"/>
      <c r="AD33" s="28"/>
      <c r="AE33" s="28"/>
      <c r="AF33" s="28"/>
      <c r="AG33" s="28"/>
      <c r="AH33" s="24"/>
      <c r="AI33" s="24"/>
      <c r="AJ33" s="24"/>
      <c r="AK33" s="24"/>
      <c r="AL33" s="24"/>
    </row>
    <row r="34" spans="1:38" ht="15.5" x14ac:dyDescent="0.35">
      <c r="A34" t="s">
        <v>110</v>
      </c>
      <c r="M34" s="24"/>
      <c r="N34" s="25" t="s">
        <v>415</v>
      </c>
      <c r="O34" s="25"/>
      <c r="P34" s="30"/>
      <c r="Q34" s="31"/>
      <c r="R34" s="26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4"/>
      <c r="AI34" s="24"/>
      <c r="AJ34" s="24"/>
      <c r="AK34" s="24"/>
      <c r="AL34" s="24"/>
    </row>
    <row r="35" spans="1:38" ht="15.5" x14ac:dyDescent="0.35">
      <c r="A35" t="s">
        <v>111</v>
      </c>
      <c r="M35" s="24"/>
      <c r="N35" s="26" t="s">
        <v>198</v>
      </c>
      <c r="O35" s="26">
        <v>70</v>
      </c>
      <c r="P35" s="30">
        <v>0.7</v>
      </c>
      <c r="Q35" s="31">
        <f t="shared" si="0"/>
        <v>119</v>
      </c>
      <c r="R35" s="26">
        <v>120</v>
      </c>
      <c r="S35" s="26"/>
      <c r="T35" s="26"/>
      <c r="U35" s="26"/>
      <c r="V35" s="26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4"/>
      <c r="AI35" s="24"/>
      <c r="AJ35" s="24"/>
      <c r="AK35" s="24"/>
      <c r="AL35" s="24"/>
    </row>
    <row r="36" spans="1:38" ht="15.5" x14ac:dyDescent="0.35">
      <c r="A36" t="s">
        <v>112</v>
      </c>
      <c r="M36" s="24"/>
      <c r="N36" s="26" t="s">
        <v>197</v>
      </c>
      <c r="O36" s="26">
        <v>110</v>
      </c>
      <c r="P36" s="30">
        <v>0.7</v>
      </c>
      <c r="Q36" s="31">
        <f t="shared" si="0"/>
        <v>187</v>
      </c>
      <c r="R36" s="26">
        <v>190</v>
      </c>
      <c r="S36" s="26"/>
      <c r="T36" s="26"/>
      <c r="U36" s="26"/>
      <c r="V36" s="26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4"/>
      <c r="AI36" s="24"/>
      <c r="AJ36" s="24"/>
      <c r="AK36" s="24"/>
      <c r="AL36" s="24"/>
    </row>
    <row r="37" spans="1:38" ht="15.5" x14ac:dyDescent="0.35">
      <c r="A37" t="s">
        <v>113</v>
      </c>
      <c r="M37" s="24"/>
      <c r="N37" s="25" t="s">
        <v>396</v>
      </c>
      <c r="O37" s="25"/>
      <c r="P37" s="30"/>
      <c r="Q37" s="31"/>
      <c r="R37" s="26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spans="1:38" ht="15.5" x14ac:dyDescent="0.35">
      <c r="A38" t="s">
        <v>114</v>
      </c>
      <c r="M38" s="24"/>
      <c r="N38" s="26" t="s">
        <v>165</v>
      </c>
      <c r="O38" s="26">
        <v>995</v>
      </c>
      <c r="P38" s="30">
        <v>0.7</v>
      </c>
      <c r="Q38" s="31">
        <f t="shared" si="0"/>
        <v>1691.5</v>
      </c>
      <c r="R38" s="26">
        <v>1700</v>
      </c>
      <c r="S38" s="26"/>
      <c r="T38" s="26"/>
      <c r="U38" s="26"/>
      <c r="V38" s="26"/>
      <c r="W38" s="26"/>
      <c r="X38" s="26"/>
      <c r="Y38" s="26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</row>
    <row r="39" spans="1:38" ht="15.5" x14ac:dyDescent="0.35">
      <c r="A39" t="s">
        <v>115</v>
      </c>
      <c r="M39" s="24"/>
      <c r="N39" s="26" t="s">
        <v>150</v>
      </c>
      <c r="O39" s="26">
        <v>880</v>
      </c>
      <c r="P39" s="30">
        <v>0.7</v>
      </c>
      <c r="Q39" s="31">
        <f t="shared" si="0"/>
        <v>1496</v>
      </c>
      <c r="R39" s="26">
        <v>1500</v>
      </c>
      <c r="S39" s="26"/>
      <c r="T39" s="26"/>
      <c r="U39" s="26"/>
      <c r="V39" s="26"/>
      <c r="W39" s="26"/>
      <c r="X39" s="26"/>
      <c r="Y39" s="26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</row>
    <row r="40" spans="1:38" ht="15.5" x14ac:dyDescent="0.35">
      <c r="A40" t="s">
        <v>116</v>
      </c>
      <c r="M40" s="24"/>
      <c r="N40" s="26" t="s">
        <v>154</v>
      </c>
      <c r="O40" s="26">
        <v>1550</v>
      </c>
      <c r="P40" s="30">
        <v>0.7</v>
      </c>
      <c r="Q40" s="31">
        <f t="shared" si="0"/>
        <v>2635</v>
      </c>
      <c r="R40" s="26">
        <v>2640</v>
      </c>
      <c r="S40" s="26"/>
      <c r="T40" s="26"/>
      <c r="U40" s="26"/>
      <c r="V40" s="26"/>
      <c r="W40" s="26"/>
      <c r="X40" s="26"/>
      <c r="Y40" s="26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</row>
    <row r="41" spans="1:38" ht="15.5" x14ac:dyDescent="0.35">
      <c r="A41" t="s">
        <v>117</v>
      </c>
      <c r="M41" s="24"/>
      <c r="N41" s="26" t="s">
        <v>155</v>
      </c>
      <c r="O41" s="26">
        <v>1420</v>
      </c>
      <c r="P41" s="30">
        <v>0.7</v>
      </c>
      <c r="Q41" s="31">
        <f t="shared" si="0"/>
        <v>2414</v>
      </c>
      <c r="R41" s="26">
        <v>2420</v>
      </c>
      <c r="S41" s="26"/>
      <c r="T41" s="26"/>
      <c r="U41" s="26"/>
      <c r="V41" s="26"/>
      <c r="W41" s="26"/>
      <c r="X41" s="26"/>
      <c r="Y41" s="26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</row>
    <row r="42" spans="1:38" ht="15.5" x14ac:dyDescent="0.35">
      <c r="A42" t="s">
        <v>118</v>
      </c>
      <c r="M42" s="24"/>
      <c r="N42" s="26" t="s">
        <v>157</v>
      </c>
      <c r="O42" s="26">
        <v>2200</v>
      </c>
      <c r="P42" s="30">
        <v>0.7</v>
      </c>
      <c r="Q42" s="31">
        <f t="shared" si="0"/>
        <v>3740</v>
      </c>
      <c r="R42" s="26">
        <v>3740</v>
      </c>
      <c r="S42" s="26"/>
      <c r="T42" s="26"/>
      <c r="U42" s="26"/>
      <c r="V42" s="26"/>
      <c r="W42" s="26"/>
      <c r="X42" s="26"/>
      <c r="Y42" s="26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1:38" ht="15.5" x14ac:dyDescent="0.35">
      <c r="A43" t="s">
        <v>119</v>
      </c>
      <c r="M43" s="24"/>
      <c r="N43" s="26" t="s">
        <v>156</v>
      </c>
      <c r="O43" s="26">
        <v>1850</v>
      </c>
      <c r="P43" s="30">
        <v>0.7</v>
      </c>
      <c r="Q43" s="31">
        <f t="shared" si="0"/>
        <v>3145</v>
      </c>
      <c r="R43" s="26">
        <v>3150</v>
      </c>
      <c r="S43" s="26"/>
      <c r="T43" s="26"/>
      <c r="U43" s="26"/>
      <c r="V43" s="26"/>
      <c r="W43" s="26"/>
      <c r="X43" s="26"/>
      <c r="Y43" s="26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</row>
    <row r="44" spans="1:38" ht="15.5" x14ac:dyDescent="0.35">
      <c r="A44" t="s">
        <v>120</v>
      </c>
      <c r="M44" s="24"/>
      <c r="N44" s="26" t="s">
        <v>152</v>
      </c>
      <c r="O44" s="26">
        <v>2480</v>
      </c>
      <c r="P44" s="30">
        <v>0.7</v>
      </c>
      <c r="Q44" s="31">
        <f t="shared" si="0"/>
        <v>4216</v>
      </c>
      <c r="R44" s="26">
        <v>4220</v>
      </c>
      <c r="S44" s="26"/>
      <c r="T44" s="26"/>
      <c r="U44" s="26"/>
      <c r="V44" s="26"/>
      <c r="W44" s="26"/>
      <c r="X44" s="26"/>
      <c r="Y44" s="26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</row>
    <row r="45" spans="1:38" ht="15.5" x14ac:dyDescent="0.35">
      <c r="A45" t="s">
        <v>121</v>
      </c>
      <c r="M45" s="24"/>
      <c r="N45" s="26" t="s">
        <v>151</v>
      </c>
      <c r="O45" s="26">
        <v>4250</v>
      </c>
      <c r="P45" s="30">
        <v>0.7</v>
      </c>
      <c r="Q45" s="31">
        <f t="shared" si="0"/>
        <v>7225</v>
      </c>
      <c r="R45" s="26">
        <v>7230</v>
      </c>
      <c r="S45" s="26"/>
      <c r="T45" s="26"/>
      <c r="U45" s="26"/>
      <c r="V45" s="26"/>
      <c r="W45" s="26"/>
      <c r="X45" s="26"/>
      <c r="Y45" s="26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</row>
    <row r="46" spans="1:38" ht="15.5" x14ac:dyDescent="0.35">
      <c r="A46" t="s">
        <v>122</v>
      </c>
      <c r="M46" s="24"/>
      <c r="N46" s="25" t="s">
        <v>397</v>
      </c>
      <c r="O46" s="25"/>
      <c r="P46" s="30"/>
      <c r="Q46" s="31"/>
      <c r="R46" s="26"/>
      <c r="S46" s="26"/>
      <c r="T46" s="26"/>
      <c r="U46" s="26"/>
      <c r="V46" s="26"/>
      <c r="W46" s="26"/>
      <c r="X46" s="26"/>
      <c r="Y46" s="26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</row>
    <row r="47" spans="1:38" ht="15.5" x14ac:dyDescent="0.35">
      <c r="A47" t="s">
        <v>123</v>
      </c>
      <c r="M47" s="24"/>
      <c r="N47" s="26" t="s">
        <v>398</v>
      </c>
      <c r="O47" s="26">
        <v>7500</v>
      </c>
      <c r="P47" s="30">
        <v>0.6</v>
      </c>
      <c r="Q47" s="31">
        <f t="shared" si="0"/>
        <v>12000</v>
      </c>
      <c r="R47" s="26">
        <v>12000</v>
      </c>
      <c r="S47" s="26"/>
      <c r="T47" s="26"/>
      <c r="U47" s="26"/>
      <c r="V47" s="26"/>
      <c r="W47" s="26"/>
      <c r="X47" s="26"/>
      <c r="Y47" s="26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</row>
    <row r="48" spans="1:38" ht="15.5" x14ac:dyDescent="0.35">
      <c r="A48" t="s">
        <v>124</v>
      </c>
      <c r="M48" s="24"/>
      <c r="N48" s="26" t="s">
        <v>399</v>
      </c>
      <c r="O48" s="26">
        <v>8500</v>
      </c>
      <c r="P48" s="30">
        <v>0.6</v>
      </c>
      <c r="Q48" s="31">
        <f t="shared" si="0"/>
        <v>13600</v>
      </c>
      <c r="R48" s="26">
        <v>13600</v>
      </c>
      <c r="S48" s="26"/>
      <c r="T48" s="26"/>
      <c r="U48" s="26"/>
      <c r="V48" s="26"/>
      <c r="W48" s="26"/>
      <c r="X48" s="26"/>
      <c r="Y48" s="26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</row>
    <row r="49" spans="1:38" ht="15.5" x14ac:dyDescent="0.35">
      <c r="A49" t="s">
        <v>125</v>
      </c>
      <c r="M49" s="24"/>
      <c r="N49" s="26" t="s">
        <v>263</v>
      </c>
      <c r="O49" s="26">
        <v>9600</v>
      </c>
      <c r="P49" s="30">
        <v>0.6</v>
      </c>
      <c r="Q49" s="31">
        <f t="shared" si="0"/>
        <v>15360</v>
      </c>
      <c r="R49" s="26">
        <v>15360</v>
      </c>
      <c r="S49" s="26"/>
      <c r="T49" s="26"/>
      <c r="U49" s="26"/>
      <c r="V49" s="26"/>
      <c r="W49" s="26"/>
      <c r="X49" s="26"/>
      <c r="Y49" s="26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</row>
    <row r="50" spans="1:38" ht="15.5" x14ac:dyDescent="0.35">
      <c r="A50" t="s">
        <v>126</v>
      </c>
      <c r="M50" s="24"/>
      <c r="N50" s="26" t="s">
        <v>264</v>
      </c>
      <c r="O50" s="26">
        <v>7200</v>
      </c>
      <c r="P50" s="30">
        <v>0.6</v>
      </c>
      <c r="Q50" s="31">
        <f t="shared" si="0"/>
        <v>11520</v>
      </c>
      <c r="R50" s="26">
        <v>11520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4"/>
      <c r="AI50" s="24"/>
      <c r="AJ50" s="24"/>
      <c r="AK50" s="24"/>
      <c r="AL50" s="24"/>
    </row>
    <row r="51" spans="1:38" ht="15.5" x14ac:dyDescent="0.35">
      <c r="A51" t="s">
        <v>127</v>
      </c>
      <c r="M51" s="24"/>
      <c r="N51" s="25" t="s">
        <v>276</v>
      </c>
      <c r="O51" s="25"/>
      <c r="P51" s="30"/>
      <c r="Q51" s="31"/>
      <c r="R51" s="26"/>
      <c r="S51" s="26"/>
      <c r="T51" s="26"/>
      <c r="U51" s="26"/>
      <c r="V51" s="26"/>
      <c r="W51" s="26"/>
      <c r="X51" s="26"/>
      <c r="Y51" s="26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</row>
    <row r="52" spans="1:38" ht="15.5" x14ac:dyDescent="0.35">
      <c r="A52" t="s">
        <v>128</v>
      </c>
      <c r="M52" s="24"/>
      <c r="N52" s="26" t="s">
        <v>162</v>
      </c>
      <c r="O52" s="26">
        <v>2195</v>
      </c>
      <c r="P52" s="30">
        <v>0.7</v>
      </c>
      <c r="Q52" s="31">
        <f t="shared" si="0"/>
        <v>3731.5</v>
      </c>
      <c r="R52" s="26">
        <v>3730</v>
      </c>
      <c r="S52" s="26"/>
      <c r="T52" s="26"/>
      <c r="U52" s="26"/>
      <c r="V52" s="26"/>
      <c r="W52" s="26"/>
      <c r="X52" s="26"/>
      <c r="Y52" s="26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</row>
    <row r="53" spans="1:38" ht="15.5" x14ac:dyDescent="0.35">
      <c r="A53" t="s">
        <v>129</v>
      </c>
      <c r="M53" s="24"/>
      <c r="N53" s="26" t="s">
        <v>153</v>
      </c>
      <c r="O53" s="26">
        <v>1700</v>
      </c>
      <c r="P53" s="30">
        <v>0.7</v>
      </c>
      <c r="Q53" s="31">
        <f t="shared" si="0"/>
        <v>2890</v>
      </c>
      <c r="R53" s="26">
        <v>2890</v>
      </c>
      <c r="S53" s="26"/>
      <c r="T53" s="26"/>
      <c r="U53" s="26"/>
      <c r="V53" s="26"/>
      <c r="W53" s="26"/>
      <c r="X53" s="26"/>
      <c r="Y53" s="26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</row>
    <row r="54" spans="1:38" ht="15.5" x14ac:dyDescent="0.35">
      <c r="A54" t="s">
        <v>130</v>
      </c>
      <c r="M54" s="24"/>
      <c r="N54" s="26" t="s">
        <v>158</v>
      </c>
      <c r="O54" s="26">
        <v>2840</v>
      </c>
      <c r="P54" s="30">
        <v>0.7</v>
      </c>
      <c r="Q54" s="31">
        <f t="shared" si="0"/>
        <v>4828</v>
      </c>
      <c r="R54" s="26">
        <v>4830</v>
      </c>
      <c r="S54" s="26"/>
      <c r="T54" s="26"/>
      <c r="U54" s="26"/>
      <c r="V54" s="26"/>
      <c r="W54" s="26"/>
      <c r="X54" s="26"/>
      <c r="Y54" s="26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</row>
    <row r="55" spans="1:38" ht="15.5" x14ac:dyDescent="0.35">
      <c r="A55" t="s">
        <v>131</v>
      </c>
      <c r="M55" s="24"/>
      <c r="N55" s="26" t="s">
        <v>159</v>
      </c>
      <c r="O55" s="26">
        <v>2620</v>
      </c>
      <c r="P55" s="30">
        <v>0.7</v>
      </c>
      <c r="Q55" s="31">
        <f t="shared" si="0"/>
        <v>4454</v>
      </c>
      <c r="R55" s="26">
        <v>4450</v>
      </c>
      <c r="S55" s="26"/>
      <c r="T55" s="26"/>
      <c r="U55" s="26"/>
      <c r="V55" s="26"/>
      <c r="W55" s="26"/>
      <c r="X55" s="26"/>
      <c r="Y55" s="26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</row>
    <row r="56" spans="1:38" ht="15.5" x14ac:dyDescent="0.35">
      <c r="A56" t="s">
        <v>132</v>
      </c>
      <c r="M56" s="24"/>
      <c r="N56" s="26" t="s">
        <v>163</v>
      </c>
      <c r="O56" s="26">
        <v>2480</v>
      </c>
      <c r="P56" s="30">
        <v>0.7</v>
      </c>
      <c r="Q56" s="31">
        <f t="shared" si="0"/>
        <v>4216</v>
      </c>
      <c r="R56" s="26">
        <v>4220</v>
      </c>
      <c r="S56" s="26"/>
      <c r="T56" s="26"/>
      <c r="U56" s="26"/>
      <c r="V56" s="26"/>
      <c r="W56" s="26"/>
      <c r="X56" s="26"/>
      <c r="Y56" s="26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</row>
    <row r="57" spans="1:38" ht="15.5" x14ac:dyDescent="0.35">
      <c r="A57" t="s">
        <v>133</v>
      </c>
      <c r="M57" s="24"/>
      <c r="N57" s="26" t="s">
        <v>160</v>
      </c>
      <c r="O57" s="26">
        <v>2310</v>
      </c>
      <c r="P57" s="30">
        <v>0.7</v>
      </c>
      <c r="Q57" s="31">
        <f t="shared" si="0"/>
        <v>3927</v>
      </c>
      <c r="R57" s="26">
        <v>3930</v>
      </c>
      <c r="S57" s="26"/>
      <c r="T57" s="26"/>
      <c r="U57" s="26"/>
      <c r="V57" s="26"/>
      <c r="W57" s="26"/>
      <c r="X57" s="26"/>
      <c r="Y57" s="26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</row>
    <row r="58" spans="1:38" ht="15.5" x14ac:dyDescent="0.35">
      <c r="A58" t="s">
        <v>134</v>
      </c>
      <c r="M58" s="24"/>
      <c r="N58" s="26" t="s">
        <v>164</v>
      </c>
      <c r="O58" s="26">
        <v>2195</v>
      </c>
      <c r="P58" s="30">
        <v>0.7</v>
      </c>
      <c r="Q58" s="31">
        <f t="shared" si="0"/>
        <v>3731.5</v>
      </c>
      <c r="R58" s="26">
        <v>3730</v>
      </c>
      <c r="S58" s="26"/>
      <c r="T58" s="26"/>
      <c r="U58" s="26"/>
      <c r="V58" s="26"/>
      <c r="W58" s="26"/>
      <c r="X58" s="26"/>
      <c r="Y58" s="26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</row>
    <row r="59" spans="1:38" ht="15.5" x14ac:dyDescent="0.35">
      <c r="A59" t="s">
        <v>135</v>
      </c>
      <c r="M59" s="24"/>
      <c r="N59" s="26" t="s">
        <v>161</v>
      </c>
      <c r="O59" s="26">
        <v>1995</v>
      </c>
      <c r="P59" s="30">
        <v>0.7</v>
      </c>
      <c r="Q59" s="31">
        <f t="shared" si="0"/>
        <v>3391.5</v>
      </c>
      <c r="R59" s="26">
        <v>3390</v>
      </c>
      <c r="S59" s="26"/>
      <c r="T59" s="26"/>
      <c r="U59" s="26"/>
      <c r="V59" s="26"/>
      <c r="W59" s="26"/>
      <c r="X59" s="26"/>
      <c r="Y59" s="26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</row>
    <row r="60" spans="1:38" ht="15.5" x14ac:dyDescent="0.35">
      <c r="A60" t="s">
        <v>136</v>
      </c>
      <c r="M60" s="24"/>
      <c r="N60" s="27" t="s">
        <v>268</v>
      </c>
      <c r="O60" s="27">
        <v>1305</v>
      </c>
      <c r="P60" s="30">
        <v>0.7</v>
      </c>
      <c r="Q60" s="31">
        <f t="shared" si="0"/>
        <v>2218.5</v>
      </c>
      <c r="R60" s="26">
        <v>2220</v>
      </c>
      <c r="S60" s="26"/>
      <c r="T60" s="26"/>
      <c r="U60" s="26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</row>
    <row r="61" spans="1:38" ht="15.5" x14ac:dyDescent="0.35">
      <c r="M61" s="24"/>
      <c r="N61" s="26" t="s">
        <v>416</v>
      </c>
      <c r="O61" s="27">
        <v>1460</v>
      </c>
      <c r="P61" s="30">
        <v>0.6</v>
      </c>
      <c r="Q61" s="31">
        <f t="shared" si="0"/>
        <v>2336</v>
      </c>
      <c r="R61" s="26">
        <v>2340</v>
      </c>
      <c r="S61" s="26"/>
      <c r="T61" s="26"/>
      <c r="U61" s="26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</row>
    <row r="62" spans="1:38" ht="15.5" x14ac:dyDescent="0.35">
      <c r="A62" t="s">
        <v>193</v>
      </c>
      <c r="M62" s="24"/>
      <c r="N62" s="26" t="s">
        <v>417</v>
      </c>
      <c r="O62" s="27">
        <v>1460</v>
      </c>
      <c r="P62" s="30">
        <v>0.63329999999999997</v>
      </c>
      <c r="Q62" s="31">
        <f t="shared" si="0"/>
        <v>2384.6179999999999</v>
      </c>
      <c r="R62" s="26">
        <v>2380</v>
      </c>
      <c r="S62" s="26"/>
      <c r="T62" s="26"/>
      <c r="U62" s="26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</row>
    <row r="63" spans="1:38" ht="15.5" x14ac:dyDescent="0.35">
      <c r="A63" t="s">
        <v>435</v>
      </c>
      <c r="B63" s="14">
        <v>45578</v>
      </c>
      <c r="M63" s="24"/>
      <c r="N63" s="26" t="s">
        <v>418</v>
      </c>
      <c r="O63" s="27">
        <v>1460</v>
      </c>
      <c r="P63" s="30">
        <v>0.66659999999999997</v>
      </c>
      <c r="Q63" s="31">
        <f t="shared" si="0"/>
        <v>2433.2359999999999</v>
      </c>
      <c r="R63" s="26">
        <v>2430</v>
      </c>
      <c r="S63" s="26"/>
      <c r="T63" s="26"/>
      <c r="U63" s="26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</row>
    <row r="64" spans="1:38" ht="15.5" x14ac:dyDescent="0.35">
      <c r="M64" s="24"/>
      <c r="N64" s="26" t="s">
        <v>419</v>
      </c>
      <c r="O64" s="27">
        <v>1460</v>
      </c>
      <c r="P64" s="30">
        <v>0.7</v>
      </c>
      <c r="Q64" s="31">
        <f t="shared" si="0"/>
        <v>2482</v>
      </c>
      <c r="R64" s="26">
        <v>2480</v>
      </c>
      <c r="S64" s="26"/>
      <c r="T64" s="26"/>
      <c r="U64" s="26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</row>
    <row r="65" spans="1:38" ht="15.5" x14ac:dyDescent="0.35">
      <c r="A65" t="s">
        <v>305</v>
      </c>
      <c r="B65" s="14">
        <v>45578</v>
      </c>
      <c r="M65" s="24"/>
      <c r="N65" s="26" t="s">
        <v>420</v>
      </c>
      <c r="O65" s="27">
        <v>1275</v>
      </c>
      <c r="P65" s="30">
        <v>0.6</v>
      </c>
      <c r="Q65" s="31">
        <f t="shared" si="0"/>
        <v>2040</v>
      </c>
      <c r="R65" s="26">
        <v>2040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4"/>
      <c r="AI65" s="24"/>
      <c r="AJ65" s="24"/>
      <c r="AK65" s="24"/>
      <c r="AL65" s="24"/>
    </row>
    <row r="66" spans="1:38" ht="15.5" x14ac:dyDescent="0.35">
      <c r="M66" s="24"/>
      <c r="N66" s="26" t="s">
        <v>421</v>
      </c>
      <c r="O66" s="27">
        <v>1275</v>
      </c>
      <c r="P66" s="30">
        <v>0.63329999999999997</v>
      </c>
      <c r="Q66" s="31">
        <f t="shared" si="0"/>
        <v>2082.4575</v>
      </c>
      <c r="R66" s="26">
        <v>2080</v>
      </c>
      <c r="S66" s="26"/>
      <c r="T66" s="26"/>
      <c r="U66" s="26"/>
      <c r="V66" s="26"/>
      <c r="W66" s="26"/>
      <c r="X66" s="26"/>
      <c r="Y66" s="26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</row>
    <row r="67" spans="1:38" ht="15.5" x14ac:dyDescent="0.35">
      <c r="M67" s="24"/>
      <c r="N67" s="26" t="s">
        <v>422</v>
      </c>
      <c r="O67" s="27">
        <v>1275</v>
      </c>
      <c r="P67" s="30">
        <v>0.66659999999999997</v>
      </c>
      <c r="Q67" s="31">
        <f t="shared" ref="Q67:Q128" si="1">O67*P67+O67</f>
        <v>2124.915</v>
      </c>
      <c r="R67" s="26">
        <v>2120</v>
      </c>
      <c r="S67" s="26"/>
      <c r="T67" s="26"/>
      <c r="U67" s="26"/>
      <c r="V67" s="26"/>
      <c r="W67" s="26"/>
      <c r="X67" s="26"/>
      <c r="Y67" s="26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</row>
    <row r="68" spans="1:38" ht="15.5" x14ac:dyDescent="0.35">
      <c r="M68" s="24"/>
      <c r="N68" s="26" t="s">
        <v>423</v>
      </c>
      <c r="O68" s="27">
        <v>1275</v>
      </c>
      <c r="P68" s="30">
        <v>0.7</v>
      </c>
      <c r="Q68" s="31">
        <f t="shared" si="1"/>
        <v>2167.5</v>
      </c>
      <c r="R68" s="26">
        <v>2170</v>
      </c>
      <c r="S68" s="26"/>
      <c r="T68" s="26"/>
      <c r="U68" s="26"/>
      <c r="V68" s="26"/>
      <c r="W68" s="26"/>
      <c r="X68" s="26"/>
      <c r="Y68" s="26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</row>
    <row r="69" spans="1:38" ht="15.5" x14ac:dyDescent="0.35">
      <c r="M69" s="24"/>
      <c r="N69" s="26" t="s">
        <v>424</v>
      </c>
      <c r="O69" s="27">
        <v>1210</v>
      </c>
      <c r="P69" s="30">
        <v>0.6</v>
      </c>
      <c r="Q69" s="31">
        <f t="shared" si="1"/>
        <v>1936</v>
      </c>
      <c r="R69" s="26">
        <v>1940</v>
      </c>
      <c r="S69" s="26"/>
      <c r="T69" s="26"/>
      <c r="U69" s="26"/>
      <c r="V69" s="26"/>
      <c r="W69" s="26"/>
      <c r="X69" s="26"/>
      <c r="Y69" s="26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</row>
    <row r="70" spans="1:38" ht="15.5" x14ac:dyDescent="0.35">
      <c r="M70" s="24"/>
      <c r="N70" s="26" t="s">
        <v>425</v>
      </c>
      <c r="O70" s="27">
        <v>1210</v>
      </c>
      <c r="P70" s="30">
        <v>0.63329999999999997</v>
      </c>
      <c r="Q70" s="31">
        <f t="shared" si="1"/>
        <v>1976.2930000000001</v>
      </c>
      <c r="R70" s="26">
        <v>1980</v>
      </c>
      <c r="S70" s="26"/>
      <c r="T70" s="26"/>
      <c r="U70" s="26"/>
      <c r="V70" s="26"/>
      <c r="W70" s="26"/>
      <c r="X70" s="26"/>
      <c r="Y70" s="26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</row>
    <row r="71" spans="1:38" ht="15.5" x14ac:dyDescent="0.35">
      <c r="M71" s="24"/>
      <c r="N71" s="26" t="s">
        <v>426</v>
      </c>
      <c r="O71" s="27">
        <v>1210</v>
      </c>
      <c r="P71" s="30">
        <v>0.66659999999999997</v>
      </c>
      <c r="Q71" s="31">
        <f t="shared" si="1"/>
        <v>2016.586</v>
      </c>
      <c r="R71" s="26">
        <v>2020</v>
      </c>
      <c r="S71" s="26"/>
      <c r="T71" s="26"/>
      <c r="U71" s="26"/>
      <c r="V71" s="26"/>
      <c r="W71" s="26"/>
      <c r="X71" s="26"/>
      <c r="Y71" s="26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</row>
    <row r="72" spans="1:38" ht="15.5" x14ac:dyDescent="0.35">
      <c r="M72" s="24"/>
      <c r="N72" s="26" t="s">
        <v>427</v>
      </c>
      <c r="O72" s="27">
        <v>1210</v>
      </c>
      <c r="P72" s="30">
        <v>0.7</v>
      </c>
      <c r="Q72" s="31">
        <f t="shared" si="1"/>
        <v>2057</v>
      </c>
      <c r="R72" s="26">
        <v>2060</v>
      </c>
      <c r="S72" s="26"/>
      <c r="T72" s="26"/>
      <c r="U72" s="26"/>
      <c r="V72" s="26"/>
      <c r="W72" s="26"/>
      <c r="X72" s="26"/>
      <c r="Y72" s="26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</row>
    <row r="73" spans="1:38" ht="15.5" x14ac:dyDescent="0.35">
      <c r="M73" s="24"/>
      <c r="N73" s="26" t="s">
        <v>166</v>
      </c>
      <c r="O73" s="26">
        <v>2410</v>
      </c>
      <c r="P73" s="30">
        <v>0.7</v>
      </c>
      <c r="Q73" s="31">
        <f t="shared" si="1"/>
        <v>4097</v>
      </c>
      <c r="R73" s="26">
        <v>4100</v>
      </c>
      <c r="S73" s="26"/>
      <c r="T73" s="26"/>
      <c r="U73" s="26"/>
      <c r="V73" s="26"/>
      <c r="W73" s="26"/>
      <c r="X73" s="26"/>
      <c r="Y73" s="26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</row>
    <row r="74" spans="1:38" ht="15.5" x14ac:dyDescent="0.35">
      <c r="M74" s="24"/>
      <c r="N74" s="26" t="s">
        <v>167</v>
      </c>
      <c r="O74" s="26">
        <v>2195</v>
      </c>
      <c r="P74" s="30">
        <v>0.7</v>
      </c>
      <c r="Q74" s="31">
        <f t="shared" si="1"/>
        <v>3731.5</v>
      </c>
      <c r="R74" s="26">
        <v>3730</v>
      </c>
      <c r="S74" s="26"/>
      <c r="T74" s="26"/>
      <c r="U74" s="26"/>
      <c r="V74" s="26"/>
      <c r="W74" s="26"/>
      <c r="X74" s="26"/>
      <c r="Y74" s="26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</row>
    <row r="75" spans="1:38" ht="15.5" x14ac:dyDescent="0.35">
      <c r="M75" s="24"/>
      <c r="N75" s="26" t="s">
        <v>168</v>
      </c>
      <c r="O75" s="26">
        <v>3400</v>
      </c>
      <c r="P75" s="30">
        <v>0.7</v>
      </c>
      <c r="Q75" s="31">
        <f t="shared" si="1"/>
        <v>5780</v>
      </c>
      <c r="R75" s="26">
        <v>5780</v>
      </c>
      <c r="S75" s="26"/>
      <c r="T75" s="26"/>
      <c r="U75" s="26"/>
      <c r="V75" s="26"/>
      <c r="W75" s="26"/>
      <c r="X75" s="26"/>
      <c r="Y75" s="26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</row>
    <row r="76" spans="1:38" ht="15.5" x14ac:dyDescent="0.35">
      <c r="M76" s="24"/>
      <c r="N76" s="26" t="s">
        <v>169</v>
      </c>
      <c r="O76" s="26">
        <v>4080</v>
      </c>
      <c r="P76" s="30">
        <v>0.7</v>
      </c>
      <c r="Q76" s="31">
        <f t="shared" si="1"/>
        <v>6936</v>
      </c>
      <c r="R76" s="26">
        <v>6940</v>
      </c>
      <c r="S76" s="26"/>
      <c r="T76" s="26"/>
      <c r="U76" s="26"/>
      <c r="V76" s="26"/>
      <c r="W76" s="26"/>
      <c r="X76" s="26"/>
      <c r="Y76" s="26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</row>
    <row r="77" spans="1:38" ht="15.5" x14ac:dyDescent="0.35">
      <c r="M77" s="24"/>
      <c r="N77" s="26" t="s">
        <v>171</v>
      </c>
      <c r="O77" s="26">
        <v>5390</v>
      </c>
      <c r="P77" s="30">
        <v>0.7</v>
      </c>
      <c r="Q77" s="31">
        <f t="shared" si="1"/>
        <v>9163</v>
      </c>
      <c r="R77" s="26">
        <v>9160</v>
      </c>
      <c r="S77" s="26"/>
      <c r="T77" s="26"/>
      <c r="U77" s="26"/>
      <c r="V77" s="26"/>
      <c r="W77" s="26"/>
      <c r="X77" s="26"/>
      <c r="Y77" s="26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</row>
    <row r="78" spans="1:38" ht="15.5" x14ac:dyDescent="0.35">
      <c r="M78" s="24"/>
      <c r="N78" s="26" t="s">
        <v>170</v>
      </c>
      <c r="O78" s="26">
        <v>4250</v>
      </c>
      <c r="P78" s="30">
        <v>0.7</v>
      </c>
      <c r="Q78" s="31">
        <f t="shared" si="1"/>
        <v>7225</v>
      </c>
      <c r="R78" s="26">
        <v>7230</v>
      </c>
      <c r="S78" s="26"/>
      <c r="T78" s="26"/>
      <c r="U78" s="26"/>
      <c r="V78" s="26"/>
      <c r="W78" s="26"/>
      <c r="X78" s="26"/>
      <c r="Y78" s="26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</row>
    <row r="79" spans="1:38" ht="15.5" x14ac:dyDescent="0.35">
      <c r="M79" s="24"/>
      <c r="N79" s="26" t="s">
        <v>172</v>
      </c>
      <c r="O79" s="26">
        <v>7170</v>
      </c>
      <c r="P79" s="30">
        <v>0.7</v>
      </c>
      <c r="Q79" s="31">
        <f t="shared" si="1"/>
        <v>12189</v>
      </c>
      <c r="R79" s="26">
        <v>12190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</row>
    <row r="80" spans="1:38" ht="15.5" x14ac:dyDescent="0.35">
      <c r="M80" s="24"/>
      <c r="N80" s="26" t="s">
        <v>173</v>
      </c>
      <c r="O80" s="26">
        <v>4885</v>
      </c>
      <c r="P80" s="30">
        <v>0.7</v>
      </c>
      <c r="Q80" s="31">
        <f t="shared" si="1"/>
        <v>8304.5</v>
      </c>
      <c r="R80" s="26">
        <v>8300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</row>
    <row r="81" spans="13:38" ht="15.5" x14ac:dyDescent="0.35">
      <c r="M81" s="24"/>
      <c r="N81" s="26" t="s">
        <v>230</v>
      </c>
      <c r="O81" s="26">
        <v>2040</v>
      </c>
      <c r="P81" s="30">
        <v>0.6</v>
      </c>
      <c r="Q81" s="31">
        <f t="shared" si="1"/>
        <v>3264</v>
      </c>
      <c r="R81" s="26">
        <v>3260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</row>
    <row r="82" spans="13:38" ht="15.5" x14ac:dyDescent="0.35">
      <c r="M82" s="24"/>
      <c r="N82" s="26" t="s">
        <v>231</v>
      </c>
      <c r="O82" s="26">
        <v>2040</v>
      </c>
      <c r="P82" s="30">
        <v>0.7</v>
      </c>
      <c r="Q82" s="31">
        <f t="shared" si="1"/>
        <v>3468</v>
      </c>
      <c r="R82" s="26">
        <v>3470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</row>
    <row r="83" spans="13:38" ht="15.5" x14ac:dyDescent="0.35">
      <c r="M83" s="24"/>
      <c r="N83" s="26" t="s">
        <v>394</v>
      </c>
      <c r="O83" s="26">
        <v>340</v>
      </c>
      <c r="P83" s="30">
        <v>0.7</v>
      </c>
      <c r="Q83" s="31">
        <f t="shared" si="1"/>
        <v>578</v>
      </c>
      <c r="R83" s="26">
        <v>580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</row>
    <row r="84" spans="13:38" ht="15.5" x14ac:dyDescent="0.35">
      <c r="M84" s="24"/>
      <c r="N84" s="26" t="s">
        <v>395</v>
      </c>
      <c r="O84" s="26">
        <v>430</v>
      </c>
      <c r="P84" s="30">
        <v>0.7</v>
      </c>
      <c r="Q84" s="31">
        <f t="shared" si="1"/>
        <v>731</v>
      </c>
      <c r="R84" s="26">
        <v>730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</row>
    <row r="85" spans="13:38" ht="15.5" x14ac:dyDescent="0.35">
      <c r="M85" s="24"/>
      <c r="N85" s="25" t="s">
        <v>12</v>
      </c>
      <c r="O85" s="25"/>
      <c r="P85" s="30"/>
      <c r="Q85" s="31"/>
      <c r="R85" s="26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</row>
    <row r="86" spans="13:38" ht="15.5" x14ac:dyDescent="0.35">
      <c r="M86" s="24"/>
      <c r="N86" s="26" t="s">
        <v>310</v>
      </c>
      <c r="O86" s="26">
        <v>765</v>
      </c>
      <c r="P86" s="30">
        <v>0.7</v>
      </c>
      <c r="Q86" s="31">
        <f t="shared" si="1"/>
        <v>1300.5</v>
      </c>
      <c r="R86" s="26">
        <v>1300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</row>
    <row r="87" spans="13:38" ht="15.5" x14ac:dyDescent="0.35">
      <c r="M87" s="24"/>
      <c r="N87" s="26" t="s">
        <v>311</v>
      </c>
      <c r="O87" s="26">
        <v>1062</v>
      </c>
      <c r="P87" s="30">
        <v>0.7</v>
      </c>
      <c r="Q87" s="31">
        <f t="shared" si="1"/>
        <v>1805.4</v>
      </c>
      <c r="R87" s="26">
        <v>1800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</row>
    <row r="88" spans="13:38" ht="15.5" x14ac:dyDescent="0.35">
      <c r="M88" s="24"/>
      <c r="N88" s="26" t="s">
        <v>184</v>
      </c>
      <c r="O88" s="26">
        <v>2730</v>
      </c>
      <c r="P88" s="30">
        <v>0.7</v>
      </c>
      <c r="Q88" s="31">
        <f t="shared" si="1"/>
        <v>4641</v>
      </c>
      <c r="R88" s="26">
        <v>4640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</row>
    <row r="89" spans="13:38" ht="15.5" x14ac:dyDescent="0.35">
      <c r="M89" s="24"/>
      <c r="N89" s="26" t="s">
        <v>183</v>
      </c>
      <c r="O89" s="26">
        <v>2940</v>
      </c>
      <c r="P89" s="30">
        <v>0.7</v>
      </c>
      <c r="Q89" s="31">
        <f t="shared" si="1"/>
        <v>4998</v>
      </c>
      <c r="R89" s="26">
        <v>5000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</row>
    <row r="90" spans="13:38" ht="15.5" x14ac:dyDescent="0.35">
      <c r="M90" s="24"/>
      <c r="N90" s="26" t="s">
        <v>185</v>
      </c>
      <c r="O90" s="26">
        <v>3423</v>
      </c>
      <c r="P90" s="30">
        <v>0.6</v>
      </c>
      <c r="Q90" s="31">
        <f t="shared" si="1"/>
        <v>5476.7999999999993</v>
      </c>
      <c r="R90" s="26">
        <v>5480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</row>
    <row r="91" spans="13:38" ht="15.5" x14ac:dyDescent="0.35">
      <c r="M91" s="24"/>
      <c r="N91" s="26" t="s">
        <v>186</v>
      </c>
      <c r="O91" s="26">
        <v>3523</v>
      </c>
      <c r="P91" s="30">
        <v>0.7</v>
      </c>
      <c r="Q91" s="31">
        <f t="shared" si="1"/>
        <v>5989.1</v>
      </c>
      <c r="R91" s="26">
        <v>5990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</row>
    <row r="92" spans="13:38" ht="15.5" x14ac:dyDescent="0.35">
      <c r="M92" s="24"/>
      <c r="N92" s="26" t="s">
        <v>196</v>
      </c>
      <c r="O92" s="26">
        <v>413</v>
      </c>
      <c r="P92" s="30">
        <v>0.7</v>
      </c>
      <c r="Q92" s="31">
        <f t="shared" si="1"/>
        <v>702.09999999999991</v>
      </c>
      <c r="R92" s="26">
        <v>700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</row>
    <row r="93" spans="13:38" ht="15.5" x14ac:dyDescent="0.35">
      <c r="M93" s="24"/>
      <c r="N93" s="26" t="s">
        <v>233</v>
      </c>
      <c r="O93" s="26">
        <v>550</v>
      </c>
      <c r="P93" s="30">
        <v>0.7</v>
      </c>
      <c r="Q93" s="31">
        <f t="shared" si="1"/>
        <v>935</v>
      </c>
      <c r="R93" s="26">
        <v>940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</row>
    <row r="94" spans="13:38" ht="15.5" x14ac:dyDescent="0.35">
      <c r="M94" s="24"/>
      <c r="N94" s="26" t="s">
        <v>312</v>
      </c>
      <c r="O94" s="26">
        <v>690</v>
      </c>
      <c r="P94" s="30">
        <v>0.7</v>
      </c>
      <c r="Q94" s="31">
        <f t="shared" si="1"/>
        <v>1173</v>
      </c>
      <c r="R94" s="26">
        <v>1170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</row>
    <row r="95" spans="13:38" ht="15.5" x14ac:dyDescent="0.35">
      <c r="M95" s="24"/>
      <c r="N95" s="26" t="s">
        <v>62</v>
      </c>
      <c r="O95" s="26">
        <v>1365</v>
      </c>
      <c r="P95" s="30">
        <v>0.7</v>
      </c>
      <c r="Q95" s="31">
        <f t="shared" si="1"/>
        <v>2320.5</v>
      </c>
      <c r="R95" s="26">
        <v>2320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</row>
    <row r="96" spans="13:38" ht="15.5" x14ac:dyDescent="0.35">
      <c r="M96" s="24"/>
      <c r="N96" s="26" t="s">
        <v>188</v>
      </c>
      <c r="O96" s="26">
        <v>765</v>
      </c>
      <c r="P96" s="30">
        <v>0.7</v>
      </c>
      <c r="Q96" s="31">
        <f t="shared" si="1"/>
        <v>1300.5</v>
      </c>
      <c r="R96" s="26">
        <v>1300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</row>
    <row r="97" spans="13:38" ht="15.5" x14ac:dyDescent="0.35">
      <c r="M97" s="24"/>
      <c r="N97" s="26" t="s">
        <v>313</v>
      </c>
      <c r="O97" s="26">
        <v>1950</v>
      </c>
      <c r="P97" s="30">
        <v>0.7</v>
      </c>
      <c r="Q97" s="31">
        <f t="shared" si="1"/>
        <v>3315</v>
      </c>
      <c r="R97" s="26">
        <v>3320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</row>
    <row r="98" spans="13:38" ht="15.5" x14ac:dyDescent="0.35">
      <c r="M98" s="24"/>
      <c r="N98" s="26" t="s">
        <v>314</v>
      </c>
      <c r="O98" s="26">
        <v>3500</v>
      </c>
      <c r="P98" s="30">
        <v>0.6</v>
      </c>
      <c r="Q98" s="31">
        <f t="shared" si="1"/>
        <v>5600</v>
      </c>
      <c r="R98" s="26">
        <v>5600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</row>
    <row r="99" spans="13:38" ht="15.5" x14ac:dyDescent="0.35">
      <c r="M99" s="24"/>
      <c r="N99" s="26" t="s">
        <v>315</v>
      </c>
      <c r="O99" s="26">
        <v>4500</v>
      </c>
      <c r="P99" s="30">
        <v>0.6</v>
      </c>
      <c r="Q99" s="31">
        <f t="shared" si="1"/>
        <v>7200</v>
      </c>
      <c r="R99" s="26">
        <v>7200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</row>
    <row r="100" spans="13:38" ht="15.5" x14ac:dyDescent="0.35">
      <c r="M100" s="24"/>
      <c r="N100" s="25" t="s">
        <v>64</v>
      </c>
      <c r="O100" s="25"/>
      <c r="P100" s="30"/>
      <c r="Q100" s="31"/>
      <c r="R100" s="26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</row>
    <row r="101" spans="13:38" ht="15.5" x14ac:dyDescent="0.35">
      <c r="M101" s="24"/>
      <c r="N101" s="26" t="s">
        <v>266</v>
      </c>
      <c r="O101" s="26">
        <v>949</v>
      </c>
      <c r="P101" s="30">
        <v>0.6</v>
      </c>
      <c r="Q101" s="31">
        <f t="shared" si="1"/>
        <v>1518.4</v>
      </c>
      <c r="R101" s="26">
        <v>1520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</row>
    <row r="102" spans="13:38" ht="15.5" x14ac:dyDescent="0.35">
      <c r="M102" s="24"/>
      <c r="N102" s="26" t="s">
        <v>267</v>
      </c>
      <c r="O102" s="26">
        <v>1230</v>
      </c>
      <c r="P102" s="30">
        <v>0.6</v>
      </c>
      <c r="Q102" s="31">
        <f t="shared" si="1"/>
        <v>1968</v>
      </c>
      <c r="R102" s="26">
        <v>1970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</row>
    <row r="103" spans="13:38" ht="15.5" x14ac:dyDescent="0.35">
      <c r="M103" s="24"/>
      <c r="N103" s="26" t="s">
        <v>194</v>
      </c>
      <c r="O103" s="26">
        <v>5000</v>
      </c>
      <c r="P103" s="30">
        <v>0.6</v>
      </c>
      <c r="Q103" s="31">
        <f t="shared" si="1"/>
        <v>8000</v>
      </c>
      <c r="R103" s="26">
        <v>8000</v>
      </c>
    </row>
    <row r="104" spans="13:38" ht="15.5" x14ac:dyDescent="0.35">
      <c r="M104" s="24"/>
      <c r="N104" s="26" t="s">
        <v>15</v>
      </c>
      <c r="O104" s="26">
        <v>850</v>
      </c>
      <c r="P104" s="30">
        <v>0.6</v>
      </c>
      <c r="Q104" s="31">
        <f t="shared" si="1"/>
        <v>1360</v>
      </c>
      <c r="R104" s="26">
        <v>1360</v>
      </c>
    </row>
    <row r="105" spans="13:38" ht="15.5" x14ac:dyDescent="0.35">
      <c r="M105" s="24"/>
      <c r="N105" s="26" t="s">
        <v>308</v>
      </c>
      <c r="O105" s="26">
        <v>5385</v>
      </c>
      <c r="P105" s="30">
        <v>0.6</v>
      </c>
      <c r="Q105" s="31">
        <f t="shared" si="1"/>
        <v>8616</v>
      </c>
      <c r="R105" s="26">
        <v>8620</v>
      </c>
    </row>
    <row r="106" spans="13:38" ht="15.5" x14ac:dyDescent="0.35">
      <c r="M106" s="24"/>
      <c r="N106" s="26" t="s">
        <v>309</v>
      </c>
      <c r="O106" s="26">
        <v>6685</v>
      </c>
      <c r="P106" s="30">
        <v>0.6</v>
      </c>
      <c r="Q106" s="31">
        <f t="shared" si="1"/>
        <v>10696</v>
      </c>
      <c r="R106" s="26">
        <v>10700</v>
      </c>
    </row>
    <row r="107" spans="13:38" ht="15.5" x14ac:dyDescent="0.35">
      <c r="M107" s="24"/>
      <c r="N107" s="26" t="s">
        <v>316</v>
      </c>
      <c r="O107" s="26">
        <v>15120</v>
      </c>
      <c r="P107" s="30">
        <v>0.6</v>
      </c>
      <c r="Q107" s="31">
        <f t="shared" si="1"/>
        <v>24192</v>
      </c>
      <c r="R107" s="26">
        <v>24200</v>
      </c>
    </row>
    <row r="108" spans="13:38" ht="15.5" x14ac:dyDescent="0.35">
      <c r="M108" s="24"/>
      <c r="N108" s="26" t="s">
        <v>195</v>
      </c>
      <c r="O108" s="26">
        <v>350</v>
      </c>
      <c r="P108" s="30">
        <v>0.7</v>
      </c>
      <c r="Q108" s="31">
        <f t="shared" si="1"/>
        <v>595</v>
      </c>
      <c r="R108" s="26">
        <v>600</v>
      </c>
    </row>
    <row r="109" spans="13:38" ht="15.5" x14ac:dyDescent="0.35">
      <c r="M109" s="24"/>
      <c r="N109" s="26" t="s">
        <v>16</v>
      </c>
      <c r="O109" s="26">
        <v>1000</v>
      </c>
      <c r="P109" s="30">
        <v>0.7</v>
      </c>
      <c r="Q109" s="31">
        <f t="shared" si="1"/>
        <v>1700</v>
      </c>
      <c r="R109" s="26">
        <v>1700</v>
      </c>
    </row>
    <row r="110" spans="13:38" ht="15.5" x14ac:dyDescent="0.35">
      <c r="M110" s="24"/>
      <c r="N110" s="26" t="s">
        <v>17</v>
      </c>
      <c r="O110" s="26">
        <v>1950</v>
      </c>
      <c r="P110" s="30">
        <v>0.7</v>
      </c>
      <c r="Q110" s="31">
        <f t="shared" si="1"/>
        <v>3315</v>
      </c>
      <c r="R110" s="26">
        <v>3320</v>
      </c>
    </row>
    <row r="111" spans="13:38" ht="15.5" x14ac:dyDescent="0.35">
      <c r="M111" s="24"/>
      <c r="N111" s="26" t="s">
        <v>244</v>
      </c>
      <c r="O111" s="26">
        <v>950</v>
      </c>
      <c r="P111" s="30">
        <v>0.7</v>
      </c>
      <c r="Q111" s="31">
        <f t="shared" si="1"/>
        <v>1615</v>
      </c>
      <c r="R111" s="26">
        <v>1620</v>
      </c>
    </row>
    <row r="112" spans="13:38" ht="15.5" x14ac:dyDescent="0.35">
      <c r="M112" s="24"/>
      <c r="N112" s="26" t="s">
        <v>317</v>
      </c>
      <c r="O112" s="26">
        <v>12500</v>
      </c>
      <c r="P112" s="30">
        <v>0.6</v>
      </c>
      <c r="Q112" s="31">
        <f t="shared" si="1"/>
        <v>20000</v>
      </c>
      <c r="R112" s="26">
        <v>20000</v>
      </c>
    </row>
    <row r="113" spans="13:25" ht="15.5" x14ac:dyDescent="0.35">
      <c r="M113" s="24"/>
      <c r="N113" s="26" t="s">
        <v>318</v>
      </c>
      <c r="O113" s="26">
        <v>17500</v>
      </c>
      <c r="P113" s="30">
        <v>0.6</v>
      </c>
      <c r="Q113" s="31">
        <f t="shared" si="1"/>
        <v>28000</v>
      </c>
      <c r="R113" s="26">
        <v>28000</v>
      </c>
    </row>
    <row r="114" spans="13:25" ht="15.5" x14ac:dyDescent="0.35">
      <c r="M114" s="24"/>
      <c r="N114" s="25" t="s">
        <v>430</v>
      </c>
      <c r="O114" s="24"/>
      <c r="P114" s="30"/>
      <c r="Q114" s="31"/>
      <c r="R114" s="26"/>
    </row>
    <row r="115" spans="13:25" ht="15.5" x14ac:dyDescent="0.35">
      <c r="N115" s="26" t="s">
        <v>387</v>
      </c>
      <c r="O115" s="26">
        <v>830</v>
      </c>
      <c r="P115" s="30">
        <v>0.7</v>
      </c>
      <c r="Q115" s="31">
        <f t="shared" si="1"/>
        <v>1411</v>
      </c>
      <c r="R115" s="26">
        <v>1410</v>
      </c>
      <c r="S115" s="26"/>
      <c r="T115" s="26"/>
      <c r="U115" s="26"/>
      <c r="V115" s="26"/>
      <c r="W115" s="26"/>
      <c r="X115" s="26"/>
      <c r="Y115" s="26"/>
    </row>
    <row r="116" spans="13:25" ht="15.5" x14ac:dyDescent="0.35">
      <c r="N116" s="26" t="s">
        <v>388</v>
      </c>
      <c r="O116" s="26">
        <v>885</v>
      </c>
      <c r="P116" s="30">
        <v>0.7</v>
      </c>
      <c r="Q116" s="31">
        <f t="shared" si="1"/>
        <v>1504.5</v>
      </c>
      <c r="R116" s="26">
        <v>1500</v>
      </c>
      <c r="S116" s="26"/>
      <c r="T116" s="26"/>
      <c r="U116" s="26"/>
      <c r="V116" s="26"/>
      <c r="W116" s="26"/>
      <c r="X116" s="26"/>
      <c r="Y116" s="26"/>
    </row>
    <row r="117" spans="13:25" ht="15.5" x14ac:dyDescent="0.35">
      <c r="N117" s="26" t="s">
        <v>389</v>
      </c>
      <c r="O117" s="26">
        <v>1070</v>
      </c>
      <c r="P117" s="30">
        <v>0.7</v>
      </c>
      <c r="Q117" s="31">
        <f t="shared" si="1"/>
        <v>1819</v>
      </c>
      <c r="R117" s="26">
        <v>1820</v>
      </c>
      <c r="S117" s="26"/>
      <c r="T117" s="26"/>
      <c r="U117" s="26"/>
      <c r="V117" s="26"/>
      <c r="W117" s="26"/>
      <c r="X117" s="26"/>
      <c r="Y117" s="26"/>
    </row>
    <row r="118" spans="13:25" ht="15.5" x14ac:dyDescent="0.35">
      <c r="N118" s="26" t="s">
        <v>390</v>
      </c>
      <c r="O118" s="26">
        <v>1280</v>
      </c>
      <c r="P118" s="30">
        <v>0.7</v>
      </c>
      <c r="Q118" s="31">
        <f t="shared" si="1"/>
        <v>2176</v>
      </c>
      <c r="R118" s="26">
        <v>2180</v>
      </c>
      <c r="S118" s="26"/>
      <c r="T118" s="26"/>
      <c r="U118" s="26"/>
      <c r="V118" s="26"/>
      <c r="W118" s="26"/>
      <c r="X118" s="26"/>
      <c r="Y118" s="26"/>
    </row>
    <row r="119" spans="13:25" ht="15.5" x14ac:dyDescent="0.35">
      <c r="N119" s="26" t="s">
        <v>350</v>
      </c>
      <c r="O119" s="26">
        <v>850</v>
      </c>
      <c r="P119" s="30">
        <v>0.7</v>
      </c>
      <c r="Q119" s="31">
        <f t="shared" si="1"/>
        <v>1445</v>
      </c>
      <c r="R119" s="26">
        <v>1450</v>
      </c>
      <c r="S119" s="26"/>
      <c r="T119" s="26"/>
      <c r="U119" s="26"/>
      <c r="V119" s="26"/>
      <c r="W119" s="26"/>
      <c r="X119" s="26"/>
      <c r="Y119" s="26"/>
    </row>
    <row r="120" spans="13:25" ht="15.5" x14ac:dyDescent="0.35">
      <c r="N120" s="26" t="s">
        <v>351</v>
      </c>
      <c r="O120" s="26">
        <v>2050</v>
      </c>
      <c r="P120" s="30">
        <v>0.7</v>
      </c>
      <c r="Q120" s="31">
        <f t="shared" si="1"/>
        <v>3485</v>
      </c>
      <c r="R120" s="26">
        <v>3490</v>
      </c>
      <c r="S120" s="26"/>
      <c r="T120" s="26"/>
      <c r="U120" s="26"/>
      <c r="V120" s="26"/>
      <c r="W120" s="26"/>
      <c r="X120" s="26"/>
      <c r="Y120" s="26"/>
    </row>
    <row r="121" spans="13:25" ht="15.5" x14ac:dyDescent="0.35">
      <c r="N121" s="26" t="s">
        <v>352</v>
      </c>
      <c r="O121" s="26">
        <v>2050</v>
      </c>
      <c r="P121" s="30">
        <v>0.7</v>
      </c>
      <c r="Q121" s="31">
        <f t="shared" si="1"/>
        <v>3485</v>
      </c>
      <c r="R121" s="26">
        <v>3490</v>
      </c>
      <c r="S121" s="26"/>
      <c r="T121" s="26"/>
      <c r="U121" s="26"/>
      <c r="V121" s="26"/>
      <c r="W121" s="26"/>
      <c r="X121" s="26"/>
      <c r="Y121" s="26"/>
    </row>
    <row r="122" spans="13:25" ht="15.5" x14ac:dyDescent="0.35">
      <c r="N122" s="26" t="s">
        <v>353</v>
      </c>
      <c r="O122" s="26">
        <v>2640</v>
      </c>
      <c r="P122" s="30">
        <v>0.7</v>
      </c>
      <c r="Q122" s="31">
        <f t="shared" si="1"/>
        <v>4488</v>
      </c>
      <c r="R122" s="26">
        <v>4490</v>
      </c>
      <c r="S122" s="26"/>
      <c r="T122" s="26"/>
      <c r="U122" s="26"/>
      <c r="V122" s="26"/>
      <c r="W122" s="26"/>
      <c r="X122" s="26"/>
      <c r="Y122" s="26"/>
    </row>
    <row r="123" spans="13:25" ht="15.5" x14ac:dyDescent="0.35">
      <c r="N123" s="26" t="s">
        <v>392</v>
      </c>
      <c r="O123" s="26">
        <v>1700</v>
      </c>
      <c r="P123" s="30">
        <v>1.64</v>
      </c>
      <c r="Q123" s="31">
        <f t="shared" si="1"/>
        <v>4488</v>
      </c>
      <c r="R123" s="26">
        <v>4490</v>
      </c>
      <c r="S123" s="26"/>
      <c r="T123" s="26"/>
      <c r="U123" s="26"/>
      <c r="V123" s="26"/>
      <c r="W123" s="26"/>
      <c r="X123" s="26"/>
      <c r="Y123" s="26"/>
    </row>
    <row r="124" spans="13:25" ht="15.5" x14ac:dyDescent="0.35">
      <c r="N124" s="26" t="s">
        <v>265</v>
      </c>
      <c r="O124" s="26">
        <v>850</v>
      </c>
      <c r="P124" s="30">
        <v>0.7</v>
      </c>
      <c r="Q124" s="31">
        <f t="shared" si="1"/>
        <v>1445</v>
      </c>
      <c r="R124" s="26">
        <v>1450</v>
      </c>
      <c r="S124" s="26"/>
      <c r="T124" s="26"/>
      <c r="U124" s="26"/>
      <c r="V124" s="26"/>
      <c r="W124" s="26"/>
      <c r="X124" s="26"/>
      <c r="Y124" s="26"/>
    </row>
    <row r="125" spans="13:25" ht="15.5" x14ac:dyDescent="0.35">
      <c r="N125" s="26" t="s">
        <v>393</v>
      </c>
      <c r="O125" s="26">
        <v>3840</v>
      </c>
      <c r="P125" s="30">
        <v>0.7</v>
      </c>
      <c r="Q125" s="31">
        <f t="shared" si="1"/>
        <v>6528</v>
      </c>
      <c r="R125" s="26">
        <v>6530</v>
      </c>
      <c r="S125" s="26"/>
      <c r="T125" s="26"/>
      <c r="U125" s="26"/>
      <c r="V125" s="26"/>
      <c r="W125" s="26"/>
      <c r="X125" s="26"/>
      <c r="Y125" s="26"/>
    </row>
    <row r="126" spans="13:25" ht="15.5" x14ac:dyDescent="0.35">
      <c r="N126" s="26" t="s">
        <v>272</v>
      </c>
      <c r="O126" s="26">
        <v>590</v>
      </c>
      <c r="P126" s="30">
        <v>0.7</v>
      </c>
      <c r="Q126" s="31">
        <f t="shared" si="1"/>
        <v>1003</v>
      </c>
      <c r="R126" s="26">
        <v>1000</v>
      </c>
      <c r="S126" s="26"/>
      <c r="T126" s="26"/>
      <c r="U126" s="26"/>
      <c r="V126" s="33"/>
      <c r="W126" s="33"/>
      <c r="X126" s="32"/>
      <c r="Y126" s="32"/>
    </row>
    <row r="127" spans="13:25" ht="15.5" x14ac:dyDescent="0.35">
      <c r="N127" s="26" t="s">
        <v>273</v>
      </c>
      <c r="O127" s="26">
        <v>250</v>
      </c>
      <c r="P127" s="30">
        <v>0.7</v>
      </c>
      <c r="Q127" s="31">
        <f t="shared" si="1"/>
        <v>425</v>
      </c>
      <c r="R127" s="26">
        <v>430</v>
      </c>
      <c r="S127" s="26"/>
      <c r="T127" s="26"/>
      <c r="U127" s="26"/>
      <c r="V127" s="26"/>
      <c r="W127" s="26"/>
      <c r="X127" s="26"/>
      <c r="Y127" s="26"/>
    </row>
    <row r="128" spans="13:25" ht="15.5" x14ac:dyDescent="0.35">
      <c r="N128" s="26" t="s">
        <v>275</v>
      </c>
      <c r="O128" s="26">
        <v>830</v>
      </c>
      <c r="P128" s="30">
        <v>0.7</v>
      </c>
      <c r="Q128" s="31">
        <f t="shared" si="1"/>
        <v>1411</v>
      </c>
      <c r="R128" s="26">
        <v>1410</v>
      </c>
      <c r="S128" s="26"/>
      <c r="T128" s="26"/>
      <c r="U128" s="26"/>
      <c r="V128" s="26"/>
      <c r="W128" s="26"/>
      <c r="X128" s="26"/>
      <c r="Y128" s="26"/>
    </row>
  </sheetData>
  <conditionalFormatting sqref="AE31:AG31">
    <cfRule type="expression" dxfId="0" priority="1">
      <formula>$R$20=0</formula>
    </cfRule>
  </conditionalFormatting>
  <dataValidations disablePrompts="1" count="1">
    <dataValidation type="list" allowBlank="1" showInputMessage="1" showErrorMessage="1" sqref="X65:Y78">
      <formula1>"чёрный,белый"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pageSetUpPr fitToPage="1"/>
  </sheetPr>
  <dimension ref="A1:Z23"/>
  <sheetViews>
    <sheetView tabSelected="1" view="pageBreakPreview" zoomScaleNormal="100" zoomScaleSheetLayoutView="100" workbookViewId="0">
      <selection activeCell="L3" sqref="L3:O3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103"/>
      <c r="B1" s="104"/>
      <c r="C1" s="104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8</v>
      </c>
      <c r="S1" s="93"/>
      <c r="T1" s="94"/>
    </row>
    <row r="2" spans="1:26" ht="17.149999999999999" customHeight="1" x14ac:dyDescent="0.25">
      <c r="A2" s="95" t="str">
        <f>'Титульный лист'!D$13</f>
        <v>Подключение электричества на необорудованные стенды, Интернет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Техлист!A63</f>
        <v>не позднее 13.10.2024 г.</v>
      </c>
      <c r="Q3" s="101"/>
      <c r="R3" s="101"/>
      <c r="S3" s="101"/>
      <c r="T3" s="102"/>
      <c r="U3" s="7"/>
      <c r="V3" s="7"/>
      <c r="W3" s="7"/>
      <c r="X3" s="7"/>
      <c r="Y3" s="7"/>
      <c r="Z3" s="7"/>
    </row>
    <row r="4" spans="1:26" ht="16.899999999999999" customHeight="1" x14ac:dyDescent="0.25">
      <c r="A4" s="108" t="str">
        <f>'Титульный лист'!$A$10</f>
        <v>Название компании:</v>
      </c>
      <c r="B4" s="109"/>
      <c r="C4" s="109"/>
      <c r="D4" s="109"/>
      <c r="E4" s="110"/>
      <c r="F4" s="111" t="str">
        <f>IF('Титульный лист'!$F$10="","ЗАПОЛНИТЕ НА ПЕРВОМ ЛИСТЕ",'Титульный лист'!$F$10)</f>
        <v>ЗАПОЛНИТЕ НА ПЕРВОМ ЛИСТЕ</v>
      </c>
      <c r="G4" s="112"/>
      <c r="H4" s="112"/>
      <c r="I4" s="112"/>
      <c r="J4" s="112"/>
      <c r="K4" s="112"/>
      <c r="L4" s="112"/>
      <c r="M4" s="112"/>
      <c r="N4" s="112"/>
      <c r="O4" s="113"/>
      <c r="P4" s="108" t="str">
        <f>'Титульный лист'!$P$10</f>
        <v>№ стенда:</v>
      </c>
      <c r="Q4" s="109"/>
      <c r="R4" s="110"/>
      <c r="S4" s="114" t="str">
        <f>IF('Титульный лист'!$S$10="","",'Титульный лист'!$S$10)</f>
        <v/>
      </c>
      <c r="T4" s="115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16" t="str">
        <f>'Титульный лист'!$A$12</f>
        <v>Телефон:</v>
      </c>
      <c r="B6" s="117"/>
      <c r="C6" s="118"/>
      <c r="D6" s="119" t="str">
        <f>IF('Титульный лист'!$D$12="","",'Титульный лист'!$D$12)</f>
        <v/>
      </c>
      <c r="E6" s="120"/>
      <c r="F6" s="120"/>
      <c r="G6" s="120"/>
      <c r="H6" s="120"/>
      <c r="I6" s="120"/>
      <c r="J6" s="121"/>
      <c r="K6" s="122" t="str">
        <f>'Титульный лист'!$K$12</f>
        <v>e-mail:</v>
      </c>
      <c r="L6" s="122"/>
      <c r="M6" s="119" t="str">
        <f>IF('Титульный лист'!$M$12="","",'Титульный лист'!$M$12)</f>
        <v/>
      </c>
      <c r="N6" s="120"/>
      <c r="O6" s="120"/>
      <c r="P6" s="120"/>
      <c r="Q6" s="120"/>
      <c r="R6" s="120"/>
      <c r="S6" s="120"/>
      <c r="T6" s="121"/>
    </row>
    <row r="7" spans="1:26" ht="19.899999999999999" customHeight="1" x14ac:dyDescent="0.35">
      <c r="A7" s="126" t="s">
        <v>63</v>
      </c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</row>
    <row r="8" spans="1:26" ht="30" customHeight="1" x14ac:dyDescent="0.35">
      <c r="A8" s="123" t="s">
        <v>253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5"/>
    </row>
    <row r="9" spans="1:26" ht="25.15" customHeight="1" x14ac:dyDescent="0.35">
      <c r="A9" s="105" t="s">
        <v>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7" t="s">
        <v>0</v>
      </c>
      <c r="N9" s="107"/>
      <c r="O9" s="105" t="s">
        <v>258</v>
      </c>
      <c r="P9" s="105"/>
      <c r="Q9" s="107" t="s">
        <v>23</v>
      </c>
      <c r="R9" s="107"/>
      <c r="S9" s="105" t="s">
        <v>212</v>
      </c>
      <c r="T9" s="105"/>
    </row>
    <row r="10" spans="1:26" ht="19.899999999999999" customHeight="1" x14ac:dyDescent="0.35">
      <c r="A10" s="132" t="s">
        <v>249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40" t="s">
        <v>11</v>
      </c>
      <c r="N10" s="140"/>
      <c r="O10" s="133">
        <f>Техлист!R2</f>
        <v>25500</v>
      </c>
      <c r="P10" s="133"/>
      <c r="Q10" s="129"/>
      <c r="R10" s="129"/>
      <c r="S10" s="106" t="str">
        <f>IF(O10*Q10=0,"",O10*Q10)</f>
        <v/>
      </c>
      <c r="T10" s="106"/>
    </row>
    <row r="11" spans="1:26" ht="19.899999999999999" customHeight="1" x14ac:dyDescent="0.35">
      <c r="A11" s="132" t="s">
        <v>250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40" t="s">
        <v>11</v>
      </c>
      <c r="N11" s="140"/>
      <c r="O11" s="133">
        <f>Техлист!R3</f>
        <v>33000</v>
      </c>
      <c r="P11" s="133"/>
      <c r="Q11" s="129"/>
      <c r="R11" s="129"/>
      <c r="S11" s="106" t="str">
        <f>IF(O11*Q11=0,"",O11*Q11)</f>
        <v/>
      </c>
      <c r="T11" s="106"/>
    </row>
    <row r="12" spans="1:26" ht="19.899999999999999" customHeight="1" x14ac:dyDescent="0.35">
      <c r="A12" s="132" t="s">
        <v>251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40" t="s">
        <v>11</v>
      </c>
      <c r="N12" s="140"/>
      <c r="O12" s="133">
        <f>Техлист!R4</f>
        <v>53625</v>
      </c>
      <c r="P12" s="133"/>
      <c r="Q12" s="129"/>
      <c r="R12" s="129"/>
      <c r="S12" s="106" t="str">
        <f>IF(O12*Q12=0,"",O12*Q12)</f>
        <v/>
      </c>
      <c r="T12" s="106"/>
    </row>
    <row r="13" spans="1:26" ht="19.899999999999999" customHeight="1" x14ac:dyDescent="0.35">
      <c r="A13" s="132" t="s">
        <v>252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40" t="s">
        <v>11</v>
      </c>
      <c r="N13" s="140"/>
      <c r="O13" s="133">
        <f>Техлист!R5</f>
        <v>78750</v>
      </c>
      <c r="P13" s="133"/>
      <c r="Q13" s="129"/>
      <c r="R13" s="129"/>
      <c r="S13" s="106" t="str">
        <f>IF(O13*Q13=0,"",O13*Q13)</f>
        <v/>
      </c>
      <c r="T13" s="106"/>
    </row>
    <row r="14" spans="1:26" ht="19.899999999999999" customHeight="1" x14ac:dyDescent="0.35">
      <c r="A14" s="141" t="s">
        <v>277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3"/>
    </row>
    <row r="15" spans="1:26" ht="19.899999999999999" customHeight="1" x14ac:dyDescent="0.35">
      <c r="A15" s="126" t="s">
        <v>9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8"/>
    </row>
    <row r="16" spans="1:26" ht="19.899999999999999" customHeight="1" x14ac:dyDescent="0.35">
      <c r="A16" s="123" t="s">
        <v>278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1"/>
    </row>
    <row r="17" spans="1:20" ht="25.15" customHeight="1" x14ac:dyDescent="0.35">
      <c r="A17" s="105" t="s">
        <v>2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7" t="s">
        <v>0</v>
      </c>
      <c r="N17" s="107"/>
      <c r="O17" s="105" t="s">
        <v>258</v>
      </c>
      <c r="P17" s="105"/>
      <c r="Q17" s="107" t="s">
        <v>23</v>
      </c>
      <c r="R17" s="107"/>
      <c r="S17" s="105" t="s">
        <v>212</v>
      </c>
      <c r="T17" s="105"/>
    </row>
    <row r="18" spans="1:20" ht="20.149999999999999" customHeight="1" x14ac:dyDescent="0.35">
      <c r="A18" s="132" t="s">
        <v>3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40" t="s">
        <v>11</v>
      </c>
      <c r="N18" s="140"/>
      <c r="O18" s="133">
        <f>Техлист!R7</f>
        <v>7040</v>
      </c>
      <c r="P18" s="133"/>
      <c r="Q18" s="129"/>
      <c r="R18" s="129"/>
      <c r="S18" s="134" t="str">
        <f>IF(O18*Q18=0,"",O18*Q18)</f>
        <v/>
      </c>
      <c r="T18" s="134"/>
    </row>
    <row r="19" spans="1:20" ht="20.149999999999999" customHeight="1" x14ac:dyDescent="0.35">
      <c r="A19" s="132" t="s">
        <v>4</v>
      </c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40" t="s">
        <v>11</v>
      </c>
      <c r="N19" s="140"/>
      <c r="O19" s="133">
        <f>Техлист!R8</f>
        <v>12320</v>
      </c>
      <c r="P19" s="133"/>
      <c r="Q19" s="129"/>
      <c r="R19" s="129"/>
      <c r="S19" s="134" t="str">
        <f>IF(O19*Q19=0,"",O19*Q19)</f>
        <v/>
      </c>
      <c r="T19" s="134"/>
    </row>
    <row r="20" spans="1:20" ht="20.149999999999999" customHeight="1" x14ac:dyDescent="0.35">
      <c r="A20" s="132" t="s">
        <v>5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40" t="s">
        <v>11</v>
      </c>
      <c r="N20" s="140"/>
      <c r="O20" s="133">
        <f>Техлист!R9</f>
        <v>15400</v>
      </c>
      <c r="P20" s="133"/>
      <c r="Q20" s="129"/>
      <c r="R20" s="129"/>
      <c r="S20" s="134" t="str">
        <f>IF(O20*Q20=0,"",O20*Q20)</f>
        <v/>
      </c>
      <c r="T20" s="134"/>
    </row>
    <row r="21" spans="1:20" ht="20.149999999999999" customHeight="1" x14ac:dyDescent="0.35">
      <c r="A21" s="132" t="s">
        <v>6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40" t="s">
        <v>11</v>
      </c>
      <c r="N21" s="140"/>
      <c r="O21" s="133">
        <f>Техлист!R10</f>
        <v>24200</v>
      </c>
      <c r="P21" s="133"/>
      <c r="Q21" s="129"/>
      <c r="R21" s="129"/>
      <c r="S21" s="134" t="str">
        <f>IF(O21*Q21=0,"",O21*Q21)</f>
        <v/>
      </c>
      <c r="T21" s="134"/>
    </row>
    <row r="22" spans="1:20" ht="20.149999999999999" customHeight="1" x14ac:dyDescent="0.35">
      <c r="A22" s="132" t="s">
        <v>7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40" t="s">
        <v>11</v>
      </c>
      <c r="N22" s="140"/>
      <c r="O22" s="133">
        <f>Техлист!R11</f>
        <v>30800</v>
      </c>
      <c r="P22" s="133"/>
      <c r="Q22" s="129"/>
      <c r="R22" s="129"/>
      <c r="S22" s="134" t="str">
        <f>IF(O22*Q22=0,"",O22*Q22)</f>
        <v/>
      </c>
      <c r="T22" s="134"/>
    </row>
    <row r="23" spans="1:20" ht="20.149999999999999" customHeight="1" x14ac:dyDescent="0.35">
      <c r="A23" s="135" t="s">
        <v>20</v>
      </c>
      <c r="B23" s="136"/>
      <c r="C23" s="136"/>
      <c r="D23" s="136"/>
      <c r="E23" s="136"/>
      <c r="F23" s="136"/>
      <c r="G23" s="136"/>
      <c r="H23" s="136"/>
      <c r="I23" s="136"/>
      <c r="J23" s="136"/>
      <c r="K23" s="137">
        <f>SUM(S10:S13)+SUM(S18:S22)</f>
        <v>0</v>
      </c>
      <c r="L23" s="137"/>
      <c r="M23" s="137"/>
      <c r="N23" s="138" t="s">
        <v>213</v>
      </c>
      <c r="O23" s="138"/>
      <c r="P23" s="138"/>
      <c r="Q23" s="138"/>
      <c r="R23" s="138"/>
      <c r="S23" s="138"/>
      <c r="T23" s="139"/>
    </row>
  </sheetData>
  <sheetProtection selectLockedCells="1"/>
  <mergeCells count="80">
    <mergeCell ref="A9:L9"/>
    <mergeCell ref="A19:L19"/>
    <mergeCell ref="A14:T14"/>
    <mergeCell ref="A15:T15"/>
    <mergeCell ref="M12:N12"/>
    <mergeCell ref="M13:N13"/>
    <mergeCell ref="S12:T12"/>
    <mergeCell ref="S13:T13"/>
    <mergeCell ref="S18:T18"/>
    <mergeCell ref="S19:T19"/>
    <mergeCell ref="M19:N19"/>
    <mergeCell ref="Q19:R19"/>
    <mergeCell ref="M18:N18"/>
    <mergeCell ref="O12:P12"/>
    <mergeCell ref="O13:P13"/>
    <mergeCell ref="A12:L12"/>
    <mergeCell ref="O9:P9"/>
    <mergeCell ref="O10:P10"/>
    <mergeCell ref="O11:P11"/>
    <mergeCell ref="M10:N10"/>
    <mergeCell ref="M11:N11"/>
    <mergeCell ref="M9:N9"/>
    <mergeCell ref="S20:T20"/>
    <mergeCell ref="A23:J23"/>
    <mergeCell ref="K23:M23"/>
    <mergeCell ref="N23:T23"/>
    <mergeCell ref="M21:N21"/>
    <mergeCell ref="M22:N22"/>
    <mergeCell ref="A21:L21"/>
    <mergeCell ref="A22:L22"/>
    <mergeCell ref="S21:T21"/>
    <mergeCell ref="S22:T22"/>
    <mergeCell ref="Q21:R21"/>
    <mergeCell ref="Q22:R22"/>
    <mergeCell ref="O21:P21"/>
    <mergeCell ref="O22:P22"/>
    <mergeCell ref="M20:N20"/>
    <mergeCell ref="A20:L20"/>
    <mergeCell ref="Q20:R20"/>
    <mergeCell ref="O18:P18"/>
    <mergeCell ref="O19:P19"/>
    <mergeCell ref="O20:P20"/>
    <mergeCell ref="A18:L18"/>
    <mergeCell ref="Q10:R10"/>
    <mergeCell ref="Q11:R11"/>
    <mergeCell ref="Q12:R12"/>
    <mergeCell ref="Q13:R13"/>
    <mergeCell ref="Q18:R18"/>
    <mergeCell ref="A16:T16"/>
    <mergeCell ref="M17:N17"/>
    <mergeCell ref="S17:T17"/>
    <mergeCell ref="Q17:R17"/>
    <mergeCell ref="O17:P17"/>
    <mergeCell ref="A17:L17"/>
    <mergeCell ref="A10:L10"/>
    <mergeCell ref="A11:L11"/>
    <mergeCell ref="A13:L13"/>
    <mergeCell ref="S9:T9"/>
    <mergeCell ref="S10:T10"/>
    <mergeCell ref="S11:T11"/>
    <mergeCell ref="Q9:R9"/>
    <mergeCell ref="A4:E4"/>
    <mergeCell ref="F4:O4"/>
    <mergeCell ref="P4:R4"/>
    <mergeCell ref="S4:T4"/>
    <mergeCell ref="A5:E5"/>
    <mergeCell ref="F5:T5"/>
    <mergeCell ref="A6:C6"/>
    <mergeCell ref="D6:J6"/>
    <mergeCell ref="K6:L6"/>
    <mergeCell ref="M6:T6"/>
    <mergeCell ref="A8:T8"/>
    <mergeCell ref="A7:T7"/>
    <mergeCell ref="D1:Q1"/>
    <mergeCell ref="R1:T1"/>
    <mergeCell ref="A2:T2"/>
    <mergeCell ref="A3:K3"/>
    <mergeCell ref="L3:O3"/>
    <mergeCell ref="P3:T3"/>
    <mergeCell ref="A1:C1"/>
  </mergeCells>
  <hyperlinks>
    <hyperlink ref="L3" r:id="rId1"/>
  </hyperlinks>
  <pageMargins left="0.25" right="0.25" top="0.75" bottom="0.75" header="0.3" footer="0.3"/>
  <pageSetup paperSize="9" scale="9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  <pageSetUpPr fitToPage="1"/>
  </sheetPr>
  <dimension ref="A1:Z49"/>
  <sheetViews>
    <sheetView view="pageBreakPreview" zoomScaleNormal="70" zoomScaleSheetLayoutView="100" workbookViewId="0">
      <selection activeCell="L3" sqref="L3:O3"/>
    </sheetView>
  </sheetViews>
  <sheetFormatPr defaultRowHeight="14.5" x14ac:dyDescent="0.35"/>
  <cols>
    <col min="1" max="1" width="5" customWidth="1"/>
    <col min="2" max="11" width="5.1796875" customWidth="1"/>
    <col min="12" max="20" width="4.81640625" customWidth="1"/>
  </cols>
  <sheetData>
    <row r="1" spans="1:26" ht="25.15" customHeight="1" x14ac:dyDescent="0.35">
      <c r="A1" s="103"/>
      <c r="B1" s="104"/>
      <c r="C1" s="104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282</v>
      </c>
      <c r="S1" s="93"/>
      <c r="T1" s="94"/>
    </row>
    <row r="2" spans="1:26" ht="17.149999999999999" customHeight="1" x14ac:dyDescent="0.25">
      <c r="A2" s="95" t="str">
        <f>'Титульный лист'!D$15</f>
        <v>Заказ оборудованного стенда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Техлист!A$62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Техлист!A$63</f>
        <v>не позднее 13.10.2024 г.</v>
      </c>
      <c r="Q3" s="101"/>
      <c r="R3" s="101"/>
      <c r="S3" s="101"/>
      <c r="T3" s="102"/>
      <c r="U3" s="19"/>
      <c r="V3" s="19"/>
      <c r="W3" s="19"/>
      <c r="X3" s="19"/>
      <c r="Y3" s="19"/>
      <c r="Z3" s="19"/>
    </row>
    <row r="4" spans="1:26" ht="16.899999999999999" customHeight="1" x14ac:dyDescent="0.25">
      <c r="A4" s="159" t="str">
        <f>'Титульный лист'!$A$10</f>
        <v>Название компании:</v>
      </c>
      <c r="B4" s="160"/>
      <c r="C4" s="160"/>
      <c r="D4" s="160"/>
      <c r="E4" s="161"/>
      <c r="F4" s="162" t="str">
        <f>IF('Титульный лист'!$F$10="","ЗАПОЛНИТЕ НА ПЕРВОМ ЛИСТЕ",'Титульный лист'!$F$10)</f>
        <v>ЗАПОЛНИТЕ НА ПЕРВОМ ЛИСТЕ</v>
      </c>
      <c r="G4" s="163"/>
      <c r="H4" s="163"/>
      <c r="I4" s="163"/>
      <c r="J4" s="163"/>
      <c r="K4" s="163"/>
      <c r="L4" s="163"/>
      <c r="M4" s="163"/>
      <c r="N4" s="163"/>
      <c r="O4" s="164"/>
      <c r="P4" s="159" t="str">
        <f>'Титульный лист'!$P$10</f>
        <v>№ стенда:</v>
      </c>
      <c r="Q4" s="160"/>
      <c r="R4" s="161"/>
      <c r="S4" s="146" t="str">
        <f>IF('Титульный лист'!$S$10="","",'Титульный лист'!$S$10)</f>
        <v/>
      </c>
      <c r="T4" s="147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08" t="str">
        <f>'Титульный лист'!$A$12</f>
        <v>Телефон:</v>
      </c>
      <c r="B6" s="109"/>
      <c r="C6" s="110"/>
      <c r="D6" s="114" t="str">
        <f>IF('Титульный лист'!$D$12="","",'Титульный лист'!$D$12)</f>
        <v/>
      </c>
      <c r="E6" s="170"/>
      <c r="F6" s="170"/>
      <c r="G6" s="170"/>
      <c r="H6" s="170"/>
      <c r="I6" s="170"/>
      <c r="J6" s="115"/>
      <c r="K6" s="171" t="str">
        <f>'Титульный лист'!$K$12</f>
        <v>e-mail:</v>
      </c>
      <c r="L6" s="171"/>
      <c r="M6" s="114" t="str">
        <f>IF('Титульный лист'!$M$12="","",'Титульный лист'!$M$12)</f>
        <v/>
      </c>
      <c r="N6" s="170"/>
      <c r="O6" s="170"/>
      <c r="P6" s="170"/>
      <c r="Q6" s="170"/>
      <c r="R6" s="170"/>
      <c r="S6" s="170"/>
      <c r="T6" s="115"/>
    </row>
    <row r="7" spans="1:26" ht="80.150000000000006" customHeight="1" x14ac:dyDescent="0.35">
      <c r="A7" s="181" t="s">
        <v>475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3"/>
    </row>
    <row r="8" spans="1:26" ht="34.9" customHeight="1" x14ac:dyDescent="0.35">
      <c r="A8" s="152" t="s">
        <v>37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4"/>
      <c r="M8" s="155" t="s">
        <v>0</v>
      </c>
      <c r="N8" s="156"/>
      <c r="O8" s="157" t="s">
        <v>258</v>
      </c>
      <c r="P8" s="158"/>
      <c r="Q8" s="157" t="s">
        <v>382</v>
      </c>
      <c r="R8" s="158"/>
      <c r="S8" s="157" t="s">
        <v>212</v>
      </c>
      <c r="T8" s="158"/>
    </row>
    <row r="9" spans="1:26" ht="16.899999999999999" customHeight="1" x14ac:dyDescent="0.35">
      <c r="A9" s="144" t="s">
        <v>436</v>
      </c>
      <c r="B9" s="145"/>
      <c r="C9" s="145"/>
      <c r="D9" s="193" t="s">
        <v>438</v>
      </c>
      <c r="E9" s="193"/>
      <c r="F9" s="193"/>
      <c r="G9" s="193"/>
      <c r="H9" s="193"/>
      <c r="I9" s="193"/>
      <c r="J9" s="193"/>
      <c r="K9" s="193"/>
      <c r="L9" s="194"/>
      <c r="M9" s="165" t="s">
        <v>140</v>
      </c>
      <c r="N9" s="166"/>
      <c r="O9" s="133">
        <f>(VLOOKUP(D10,Техлист!I1:K3,3))-(VLOOKUP(D9,Техлист!I1:K3,3))</f>
        <v>4375</v>
      </c>
      <c r="P9" s="133"/>
      <c r="Q9" s="169"/>
      <c r="R9" s="169"/>
      <c r="S9" s="134">
        <f>O9*Q9</f>
        <v>0</v>
      </c>
      <c r="T9" s="134"/>
    </row>
    <row r="10" spans="1:26" ht="16.899999999999999" customHeight="1" x14ac:dyDescent="0.35">
      <c r="A10" s="144" t="s">
        <v>437</v>
      </c>
      <c r="B10" s="145"/>
      <c r="C10" s="145"/>
      <c r="D10" s="193" t="s">
        <v>439</v>
      </c>
      <c r="E10" s="193"/>
      <c r="F10" s="193"/>
      <c r="G10" s="193"/>
      <c r="H10" s="193"/>
      <c r="I10" s="193"/>
      <c r="J10" s="193"/>
      <c r="K10" s="193"/>
      <c r="L10" s="194"/>
      <c r="M10" s="167"/>
      <c r="N10" s="168"/>
      <c r="O10" s="133"/>
      <c r="P10" s="133"/>
      <c r="Q10" s="169"/>
      <c r="R10" s="169"/>
      <c r="S10" s="134"/>
      <c r="T10" s="134"/>
    </row>
    <row r="11" spans="1:26" ht="64.900000000000006" customHeight="1" x14ac:dyDescent="0.35">
      <c r="A11" s="148" t="s">
        <v>473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50"/>
      <c r="N11" s="150"/>
      <c r="O11" s="150"/>
      <c r="P11" s="150"/>
      <c r="Q11" s="150"/>
      <c r="R11" s="150"/>
      <c r="S11" s="150"/>
      <c r="T11" s="151"/>
    </row>
    <row r="12" spans="1:26" ht="19.899999999999999" customHeight="1" x14ac:dyDescent="0.35">
      <c r="A12" s="175" t="s">
        <v>209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7"/>
    </row>
    <row r="13" spans="1:26" ht="79.900000000000006" customHeight="1" x14ac:dyDescent="0.35">
      <c r="A13" s="178" t="s">
        <v>386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80"/>
    </row>
    <row r="14" spans="1:26" ht="64.900000000000006" customHeight="1" x14ac:dyDescent="0.35">
      <c r="A14" s="178" t="s">
        <v>474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80"/>
    </row>
    <row r="15" spans="1:26" ht="64.900000000000006" customHeight="1" x14ac:dyDescent="0.35">
      <c r="A15" s="178" t="s">
        <v>211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80"/>
    </row>
    <row r="16" spans="1:26" ht="20.149999999999999" customHeight="1" x14ac:dyDescent="0.35">
      <c r="A16" s="199" t="s">
        <v>383</v>
      </c>
      <c r="B16" s="200"/>
      <c r="C16" s="200"/>
      <c r="D16" s="200"/>
      <c r="E16" s="200"/>
      <c r="F16" s="200"/>
      <c r="G16" s="200"/>
      <c r="H16" s="200"/>
      <c r="I16" s="200"/>
      <c r="J16" s="200"/>
      <c r="K16" s="201">
        <f>Q9</f>
        <v>0</v>
      </c>
      <c r="L16" s="201"/>
      <c r="M16" s="201"/>
      <c r="N16" s="202" t="str">
        <f>'1. Тех. подключения'!N23</f>
        <v>₽, включая НДС</v>
      </c>
      <c r="O16" s="202"/>
      <c r="P16" s="202"/>
      <c r="Q16" s="202"/>
      <c r="R16" s="202"/>
      <c r="S16" s="202"/>
      <c r="T16" s="203"/>
    </row>
    <row r="17" spans="1:20" ht="19.899999999999999" customHeight="1" x14ac:dyDescent="0.35">
      <c r="A17" s="204" t="s">
        <v>384</v>
      </c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6"/>
    </row>
    <row r="18" spans="1:20" ht="19.899999999999999" customHeight="1" x14ac:dyDescent="0.35">
      <c r="A18" s="184" t="s">
        <v>357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6"/>
    </row>
    <row r="19" spans="1:20" ht="16.899999999999999" customHeight="1" x14ac:dyDescent="0.35">
      <c r="A19" s="187" t="s">
        <v>358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9"/>
    </row>
    <row r="20" spans="1:20" ht="250.15" customHeight="1" x14ac:dyDescent="0.35">
      <c r="A20" s="190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2"/>
    </row>
    <row r="21" spans="1:20" ht="49.9" customHeight="1" x14ac:dyDescent="0.35">
      <c r="A21" s="172" t="s">
        <v>37</v>
      </c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4"/>
      <c r="N21" s="21" t="s">
        <v>360</v>
      </c>
      <c r="O21" s="21" t="s">
        <v>361</v>
      </c>
      <c r="P21" s="21" t="s">
        <v>362</v>
      </c>
      <c r="Q21" s="21" t="s">
        <v>363</v>
      </c>
      <c r="R21" s="21" t="s">
        <v>364</v>
      </c>
      <c r="S21" s="21" t="s">
        <v>365</v>
      </c>
      <c r="T21" s="21" t="s">
        <v>366</v>
      </c>
    </row>
    <row r="22" spans="1:20" ht="16.899999999999999" customHeight="1" x14ac:dyDescent="0.35">
      <c r="A22" s="198" t="s">
        <v>359</v>
      </c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22" t="s">
        <v>367</v>
      </c>
      <c r="O22" s="22" t="s">
        <v>367</v>
      </c>
      <c r="P22" s="22" t="s">
        <v>367</v>
      </c>
      <c r="Q22" s="22" t="s">
        <v>367</v>
      </c>
      <c r="R22" s="22" t="s">
        <v>367</v>
      </c>
      <c r="S22" s="22" t="s">
        <v>367</v>
      </c>
      <c r="T22" s="22" t="s">
        <v>367</v>
      </c>
    </row>
    <row r="23" spans="1:20" ht="16.899999999999999" customHeight="1" x14ac:dyDescent="0.35">
      <c r="A23" s="198" t="s">
        <v>368</v>
      </c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23" t="s">
        <v>374</v>
      </c>
      <c r="O23" s="23" t="s">
        <v>374</v>
      </c>
      <c r="P23" s="23" t="s">
        <v>374</v>
      </c>
      <c r="Q23" s="23" t="s">
        <v>374</v>
      </c>
      <c r="R23" s="23">
        <v>2</v>
      </c>
      <c r="S23" s="23">
        <v>2</v>
      </c>
      <c r="T23" s="23">
        <v>2</v>
      </c>
    </row>
    <row r="24" spans="1:20" ht="16.899999999999999" customHeight="1" x14ac:dyDescent="0.35">
      <c r="A24" s="198" t="s">
        <v>369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23" t="s">
        <v>374</v>
      </c>
      <c r="O24" s="23" t="s">
        <v>374</v>
      </c>
      <c r="P24" s="23" t="s">
        <v>374</v>
      </c>
      <c r="Q24" s="23" t="s">
        <v>374</v>
      </c>
      <c r="R24" s="23">
        <v>1</v>
      </c>
      <c r="S24" s="23">
        <v>1</v>
      </c>
      <c r="T24" s="23">
        <v>1</v>
      </c>
    </row>
    <row r="25" spans="1:20" ht="16.899999999999999" customHeight="1" x14ac:dyDescent="0.35">
      <c r="A25" s="198" t="s">
        <v>13</v>
      </c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23">
        <v>1</v>
      </c>
      <c r="O25" s="23">
        <v>1</v>
      </c>
      <c r="P25" s="23">
        <v>1</v>
      </c>
      <c r="Q25" s="23" t="s">
        <v>374</v>
      </c>
      <c r="R25" s="23" t="s">
        <v>374</v>
      </c>
      <c r="S25" s="23" t="s">
        <v>374</v>
      </c>
      <c r="T25" s="23" t="s">
        <v>374</v>
      </c>
    </row>
    <row r="26" spans="1:20" ht="16.899999999999999" customHeight="1" x14ac:dyDescent="0.35">
      <c r="A26" s="198" t="s">
        <v>14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23" t="s">
        <v>374</v>
      </c>
      <c r="O26" s="23" t="s">
        <v>374</v>
      </c>
      <c r="P26" s="23" t="s">
        <v>374</v>
      </c>
      <c r="Q26" s="23">
        <v>1</v>
      </c>
      <c r="R26" s="23">
        <v>1</v>
      </c>
      <c r="S26" s="23">
        <v>1</v>
      </c>
      <c r="T26" s="23">
        <v>1</v>
      </c>
    </row>
    <row r="27" spans="1:20" ht="16.899999999999999" customHeight="1" x14ac:dyDescent="0.35">
      <c r="A27" s="198" t="s">
        <v>196</v>
      </c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23">
        <v>1</v>
      </c>
      <c r="O27" s="23">
        <v>2</v>
      </c>
      <c r="P27" s="23">
        <v>3</v>
      </c>
      <c r="Q27" s="23">
        <v>4</v>
      </c>
      <c r="R27" s="23">
        <v>4</v>
      </c>
      <c r="S27" s="23">
        <v>4</v>
      </c>
      <c r="T27" s="23">
        <v>4</v>
      </c>
    </row>
    <row r="28" spans="1:20" ht="16.899999999999999" customHeight="1" x14ac:dyDescent="0.35">
      <c r="A28" s="198" t="s">
        <v>195</v>
      </c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23">
        <v>1</v>
      </c>
      <c r="O28" s="23">
        <v>1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</row>
    <row r="29" spans="1:20" ht="16.899999999999999" customHeight="1" x14ac:dyDescent="0.35">
      <c r="A29" s="198" t="s">
        <v>370</v>
      </c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23">
        <v>1</v>
      </c>
      <c r="O29" s="23">
        <v>1</v>
      </c>
      <c r="P29" s="23">
        <v>1</v>
      </c>
      <c r="Q29" s="23">
        <v>1</v>
      </c>
      <c r="R29" s="23">
        <v>1</v>
      </c>
      <c r="S29" s="23">
        <v>1</v>
      </c>
      <c r="T29" s="23">
        <v>1</v>
      </c>
    </row>
    <row r="30" spans="1:20" ht="16.899999999999999" customHeight="1" x14ac:dyDescent="0.35">
      <c r="A30" s="198" t="s">
        <v>371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23">
        <v>1</v>
      </c>
      <c r="O30" s="23">
        <v>1</v>
      </c>
      <c r="P30" s="23">
        <v>2</v>
      </c>
      <c r="Q30" s="23">
        <v>2</v>
      </c>
      <c r="R30" s="23">
        <v>2</v>
      </c>
      <c r="S30" s="23">
        <v>3</v>
      </c>
      <c r="T30" s="23">
        <v>4</v>
      </c>
    </row>
    <row r="31" spans="1:20" ht="16.899999999999999" customHeight="1" x14ac:dyDescent="0.35">
      <c r="A31" s="198" t="s">
        <v>372</v>
      </c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23" t="s">
        <v>374</v>
      </c>
      <c r="O31" s="23" t="s">
        <v>374</v>
      </c>
      <c r="P31" s="23">
        <v>1</v>
      </c>
      <c r="Q31" s="23">
        <v>1</v>
      </c>
      <c r="R31" s="23">
        <v>1</v>
      </c>
      <c r="S31" s="23">
        <v>1</v>
      </c>
      <c r="T31" s="23">
        <v>1</v>
      </c>
    </row>
    <row r="32" spans="1:20" ht="16.899999999999999" customHeight="1" x14ac:dyDescent="0.35">
      <c r="A32" s="198" t="s">
        <v>373</v>
      </c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22" t="s">
        <v>367</v>
      </c>
      <c r="O32" s="22" t="s">
        <v>367</v>
      </c>
      <c r="P32" s="22" t="s">
        <v>367</v>
      </c>
      <c r="Q32" s="22" t="s">
        <v>367</v>
      </c>
      <c r="R32" s="22" t="s">
        <v>367</v>
      </c>
      <c r="S32" s="22" t="s">
        <v>367</v>
      </c>
      <c r="T32" s="22" t="s">
        <v>367</v>
      </c>
    </row>
    <row r="33" spans="1:20" ht="19.899999999999999" customHeight="1" x14ac:dyDescent="0.35">
      <c r="A33" s="204" t="s">
        <v>384</v>
      </c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6"/>
    </row>
    <row r="34" spans="1:20" ht="19.899999999999999" customHeight="1" x14ac:dyDescent="0.35">
      <c r="A34" s="184" t="s">
        <v>375</v>
      </c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6"/>
    </row>
    <row r="35" spans="1:20" ht="16.899999999999999" customHeight="1" x14ac:dyDescent="0.35">
      <c r="A35" s="187" t="s">
        <v>358</v>
      </c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9"/>
    </row>
    <row r="36" spans="1:20" ht="250.15" customHeight="1" x14ac:dyDescent="0.35">
      <c r="A36" s="190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2"/>
    </row>
    <row r="37" spans="1:20" ht="49.9" customHeight="1" x14ac:dyDescent="0.35">
      <c r="A37" s="172" t="s">
        <v>37</v>
      </c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4"/>
      <c r="S37" s="21" t="s">
        <v>363</v>
      </c>
      <c r="T37" s="21" t="s">
        <v>432</v>
      </c>
    </row>
    <row r="38" spans="1:20" ht="16.899999999999999" customHeight="1" x14ac:dyDescent="0.35">
      <c r="A38" s="195" t="s">
        <v>359</v>
      </c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7"/>
      <c r="S38" s="22" t="s">
        <v>367</v>
      </c>
      <c r="T38" s="22" t="s">
        <v>367</v>
      </c>
    </row>
    <row r="39" spans="1:20" ht="16.899999999999999" customHeight="1" x14ac:dyDescent="0.35">
      <c r="A39" s="195" t="s">
        <v>376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7"/>
      <c r="S39" s="23">
        <v>1</v>
      </c>
      <c r="T39" s="23">
        <v>1</v>
      </c>
    </row>
    <row r="40" spans="1:20" ht="16.899999999999999" customHeight="1" x14ac:dyDescent="0.35">
      <c r="A40" s="195" t="s">
        <v>377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7"/>
      <c r="S40" s="23">
        <v>1</v>
      </c>
      <c r="T40" s="23">
        <v>1</v>
      </c>
    </row>
    <row r="41" spans="1:20" ht="16.899999999999999" customHeight="1" x14ac:dyDescent="0.35">
      <c r="A41" s="195" t="s">
        <v>13</v>
      </c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7"/>
      <c r="S41" s="23" t="s">
        <v>374</v>
      </c>
      <c r="T41" s="23" t="s">
        <v>374</v>
      </c>
    </row>
    <row r="42" spans="1:20" ht="16.899999999999999" customHeight="1" x14ac:dyDescent="0.35">
      <c r="A42" s="195" t="s">
        <v>14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7"/>
      <c r="S42" s="23">
        <v>1</v>
      </c>
      <c r="T42" s="23">
        <v>1</v>
      </c>
    </row>
    <row r="43" spans="1:20" ht="16.899999999999999" customHeight="1" x14ac:dyDescent="0.35">
      <c r="A43" s="195" t="s">
        <v>196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7"/>
      <c r="S43" s="23">
        <v>4</v>
      </c>
      <c r="T43" s="23">
        <v>4</v>
      </c>
    </row>
    <row r="44" spans="1:20" ht="16.899999999999999" customHeight="1" x14ac:dyDescent="0.35">
      <c r="A44" s="195" t="s">
        <v>378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7"/>
      <c r="S44" s="23">
        <v>1</v>
      </c>
      <c r="T44" s="23">
        <v>1</v>
      </c>
    </row>
    <row r="45" spans="1:20" ht="16.899999999999999" customHeight="1" x14ac:dyDescent="0.35">
      <c r="A45" s="195" t="s">
        <v>379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7"/>
      <c r="S45" s="23">
        <v>1</v>
      </c>
      <c r="T45" s="23">
        <v>1</v>
      </c>
    </row>
    <row r="46" spans="1:20" ht="16.899999999999999" customHeight="1" x14ac:dyDescent="0.35">
      <c r="A46" s="195" t="s">
        <v>370</v>
      </c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7"/>
      <c r="S46" s="23">
        <v>1</v>
      </c>
      <c r="T46" s="23">
        <v>1</v>
      </c>
    </row>
    <row r="47" spans="1:20" ht="16.899999999999999" customHeight="1" x14ac:dyDescent="0.35">
      <c r="A47" s="195" t="s">
        <v>380</v>
      </c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7"/>
      <c r="S47" s="23">
        <v>2</v>
      </c>
      <c r="T47" s="23">
        <v>3</v>
      </c>
    </row>
    <row r="48" spans="1:20" ht="16.899999999999999" customHeight="1" x14ac:dyDescent="0.35">
      <c r="A48" s="195" t="s">
        <v>372</v>
      </c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7"/>
      <c r="S48" s="23">
        <v>1</v>
      </c>
      <c r="T48" s="23">
        <v>1</v>
      </c>
    </row>
    <row r="49" spans="1:20" ht="16.899999999999999" customHeight="1" x14ac:dyDescent="0.35">
      <c r="A49" s="195" t="s">
        <v>381</v>
      </c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7"/>
      <c r="S49" s="23">
        <v>1</v>
      </c>
      <c r="T49" s="23">
        <v>1</v>
      </c>
    </row>
  </sheetData>
  <sheetProtection selectLockedCells="1"/>
  <mergeCells count="72">
    <mergeCell ref="A46:R46"/>
    <mergeCell ref="A47:R47"/>
    <mergeCell ref="A48:R48"/>
    <mergeCell ref="A49:R49"/>
    <mergeCell ref="A16:J16"/>
    <mergeCell ref="K16:M16"/>
    <mergeCell ref="N16:T16"/>
    <mergeCell ref="A17:T17"/>
    <mergeCell ref="A28:M28"/>
    <mergeCell ref="A29:M29"/>
    <mergeCell ref="A33:T33"/>
    <mergeCell ref="A43:R43"/>
    <mergeCell ref="A44:R44"/>
    <mergeCell ref="A45:R45"/>
    <mergeCell ref="A37:R37"/>
    <mergeCell ref="A38:R38"/>
    <mergeCell ref="A42:R42"/>
    <mergeCell ref="A30:M30"/>
    <mergeCell ref="A31:M31"/>
    <mergeCell ref="A32:M32"/>
    <mergeCell ref="A22:M22"/>
    <mergeCell ref="A23:M23"/>
    <mergeCell ref="A24:M24"/>
    <mergeCell ref="A25:M25"/>
    <mergeCell ref="A26:M26"/>
    <mergeCell ref="A39:R39"/>
    <mergeCell ref="A40:R40"/>
    <mergeCell ref="A41:R41"/>
    <mergeCell ref="A27:M27"/>
    <mergeCell ref="A34:T34"/>
    <mergeCell ref="A35:T35"/>
    <mergeCell ref="A36:T36"/>
    <mergeCell ref="A21:M21"/>
    <mergeCell ref="A12:T12"/>
    <mergeCell ref="A13:T13"/>
    <mergeCell ref="A14:T14"/>
    <mergeCell ref="A15:T15"/>
    <mergeCell ref="A18:T18"/>
    <mergeCell ref="A19:T19"/>
    <mergeCell ref="A20:T20"/>
    <mergeCell ref="Q9:R10"/>
    <mergeCell ref="D1:Q1"/>
    <mergeCell ref="R1:T1"/>
    <mergeCell ref="A2:T2"/>
    <mergeCell ref="A3:K3"/>
    <mergeCell ref="L3:O3"/>
    <mergeCell ref="P3:T3"/>
    <mergeCell ref="A1:C1"/>
    <mergeCell ref="A6:C6"/>
    <mergeCell ref="D6:J6"/>
    <mergeCell ref="K6:L6"/>
    <mergeCell ref="M6:T6"/>
    <mergeCell ref="A7:T7"/>
    <mergeCell ref="A9:C9"/>
    <mergeCell ref="D9:L9"/>
    <mergeCell ref="D10:L10"/>
    <mergeCell ref="A10:C10"/>
    <mergeCell ref="S4:T4"/>
    <mergeCell ref="A5:E5"/>
    <mergeCell ref="F5:T5"/>
    <mergeCell ref="A11:T11"/>
    <mergeCell ref="A8:L8"/>
    <mergeCell ref="M8:N8"/>
    <mergeCell ref="O8:P8"/>
    <mergeCell ref="Q8:R8"/>
    <mergeCell ref="S8:T8"/>
    <mergeCell ref="A4:E4"/>
    <mergeCell ref="F4:O4"/>
    <mergeCell ref="P4:R4"/>
    <mergeCell ref="S9:T10"/>
    <mergeCell ref="M9:N10"/>
    <mergeCell ref="O9:P10"/>
  </mergeCells>
  <hyperlinks>
    <hyperlink ref="L3" r:id="rId1"/>
  </hyperlinks>
  <pageMargins left="0.25" right="0.25" top="0.75" bottom="0.75" header="0.3" footer="0.3"/>
  <pageSetup paperSize="9" scale="98" fitToHeight="0" orientation="portrait" r:id="rId2"/>
  <rowBreaks count="2" manualBreakCount="2">
    <brk id="16" max="16383" man="1"/>
    <brk id="32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Техлист!$I$1:$I$3</xm:f>
          </x14:formula1>
          <xm:sqref>D9</xm:sqref>
        </x14:dataValidation>
        <x14:dataValidation type="list" allowBlank="1" showInputMessage="1" showErrorMessage="1">
          <x14:formula1>
            <xm:f>Техлист!$J$1:$J$3</xm:f>
          </x14:formula1>
          <xm:sqref>D10:L10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  <pageSetUpPr fitToPage="1"/>
  </sheetPr>
  <dimension ref="A1:Z61"/>
  <sheetViews>
    <sheetView view="pageBreakPreview" zoomScaleNormal="100" zoomScaleSheetLayoutView="100" workbookViewId="0">
      <selection activeCell="L32" sqref="L32:O32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5"/>
      <c r="B1" s="6"/>
      <c r="C1" s="6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448</v>
      </c>
      <c r="S1" s="93"/>
      <c r="T1" s="94"/>
    </row>
    <row r="2" spans="1:26" ht="17.149999999999999" customHeight="1" x14ac:dyDescent="0.4">
      <c r="A2" s="95" t="s">
        <v>452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Техлист!A$62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Техлист!A$63</f>
        <v>не позднее 13.10.2024 г.</v>
      </c>
      <c r="Q3" s="101"/>
      <c r="R3" s="101"/>
      <c r="S3" s="101"/>
      <c r="T3" s="102"/>
      <c r="U3" s="7"/>
      <c r="V3" s="7"/>
      <c r="W3" s="7"/>
      <c r="X3" s="7"/>
      <c r="Y3" s="7"/>
      <c r="Z3" s="7"/>
    </row>
    <row r="4" spans="1:26" ht="16.899999999999999" customHeight="1" x14ac:dyDescent="0.25">
      <c r="A4" s="108" t="str">
        <f>'Титульный лист'!$A$10</f>
        <v>Название компании:</v>
      </c>
      <c r="B4" s="109"/>
      <c r="C4" s="109"/>
      <c r="D4" s="109"/>
      <c r="E4" s="110"/>
      <c r="F4" s="111" t="str">
        <f>IF('Титульный лист'!$F$10="","ЗАПОЛНИТЕ НА ПЕРВОМ ЛИСТЕ",'Титульный лист'!$F$10)</f>
        <v>ЗАПОЛНИТЕ НА ПЕРВОМ ЛИСТЕ</v>
      </c>
      <c r="G4" s="112"/>
      <c r="H4" s="112"/>
      <c r="I4" s="112"/>
      <c r="J4" s="112"/>
      <c r="K4" s="112"/>
      <c r="L4" s="112"/>
      <c r="M4" s="112"/>
      <c r="N4" s="112"/>
      <c r="O4" s="113"/>
      <c r="P4" s="108" t="str">
        <f>'Титульный лист'!$P$10</f>
        <v>№ стенда:</v>
      </c>
      <c r="Q4" s="109"/>
      <c r="R4" s="110"/>
      <c r="S4" s="114" t="str">
        <f>IF('Титульный лист'!$S$10="","",'Титульный лист'!$S$10)</f>
        <v/>
      </c>
      <c r="T4" s="115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08" t="str">
        <f>'Титульный лист'!$A$12</f>
        <v>Телефон:</v>
      </c>
      <c r="B6" s="109"/>
      <c r="C6" s="110"/>
      <c r="D6" s="114" t="str">
        <f>IF('Титульный лист'!$D$12="","",'Титульный лист'!$D$12)</f>
        <v/>
      </c>
      <c r="E6" s="170"/>
      <c r="F6" s="170"/>
      <c r="G6" s="170"/>
      <c r="H6" s="170"/>
      <c r="I6" s="170"/>
      <c r="J6" s="115"/>
      <c r="K6" s="171" t="str">
        <f>'Титульный лист'!$K$12</f>
        <v>e-mail:</v>
      </c>
      <c r="L6" s="171"/>
      <c r="M6" s="114" t="str">
        <f>IF('Титульный лист'!$M$12="","",'Титульный лист'!$M$12)</f>
        <v/>
      </c>
      <c r="N6" s="170"/>
      <c r="O6" s="170"/>
      <c r="P6" s="170"/>
      <c r="Q6" s="170"/>
      <c r="R6" s="170"/>
      <c r="S6" s="170"/>
      <c r="T6" s="115"/>
    </row>
    <row r="7" spans="1:26" ht="65.150000000000006" customHeight="1" x14ac:dyDescent="0.35">
      <c r="A7" s="214" t="s">
        <v>442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6"/>
    </row>
    <row r="8" spans="1:26" ht="20.149999999999999" customHeight="1" x14ac:dyDescent="0.35">
      <c r="A8" s="126" t="s">
        <v>205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8"/>
    </row>
    <row r="9" spans="1:26" ht="65.150000000000006" customHeight="1" x14ac:dyDescent="0.35">
      <c r="A9" s="214" t="s">
        <v>443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6"/>
    </row>
    <row r="10" spans="1:26" ht="34.9" customHeight="1" x14ac:dyDescent="0.35">
      <c r="A10" s="217" t="s">
        <v>284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9"/>
    </row>
    <row r="11" spans="1:26" ht="49.9" customHeight="1" x14ac:dyDescent="0.35">
      <c r="A11" s="217" t="s">
        <v>285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9"/>
    </row>
    <row r="12" spans="1:26" ht="49.9" customHeight="1" x14ac:dyDescent="0.35">
      <c r="A12" s="220" t="s">
        <v>286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2"/>
    </row>
    <row r="13" spans="1:26" ht="19.899999999999999" customHeight="1" x14ac:dyDescent="0.35">
      <c r="A13" s="228" t="s">
        <v>18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5"/>
    </row>
    <row r="14" spans="1:26" ht="30" customHeight="1" x14ac:dyDescent="0.25">
      <c r="A14" s="225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7"/>
    </row>
    <row r="15" spans="1:26" ht="19.899999999999999" customHeight="1" x14ac:dyDescent="0.35">
      <c r="A15" s="212" t="s">
        <v>82</v>
      </c>
      <c r="B15" s="212"/>
      <c r="C15" s="212"/>
      <c r="D15" s="212"/>
      <c r="E15" s="212"/>
      <c r="F15" s="212"/>
      <c r="G15" s="212"/>
      <c r="H15" s="212"/>
      <c r="I15" s="212"/>
      <c r="J15" s="212"/>
      <c r="K15" s="212" t="s">
        <v>83</v>
      </c>
      <c r="L15" s="212"/>
      <c r="M15" s="212"/>
      <c r="N15" s="212"/>
      <c r="O15" s="212"/>
      <c r="P15" s="212"/>
      <c r="Q15" s="212"/>
      <c r="R15" s="212"/>
      <c r="S15" s="212"/>
      <c r="T15" s="212"/>
    </row>
    <row r="16" spans="1:26" ht="30" customHeight="1" x14ac:dyDescent="0.35">
      <c r="A16" s="213" t="s">
        <v>128</v>
      </c>
      <c r="B16" s="213"/>
      <c r="C16" s="213"/>
      <c r="D16" s="213"/>
      <c r="E16" s="213"/>
      <c r="F16" s="213"/>
      <c r="G16" s="213"/>
      <c r="H16" s="213"/>
      <c r="I16" s="213"/>
      <c r="J16" s="213"/>
      <c r="K16" s="213" t="s">
        <v>148</v>
      </c>
      <c r="L16" s="213"/>
      <c r="M16" s="213"/>
      <c r="N16" s="213"/>
      <c r="O16" s="213"/>
      <c r="P16" s="213"/>
      <c r="Q16" s="213"/>
      <c r="R16" s="213"/>
      <c r="S16" s="213"/>
      <c r="T16" s="213"/>
    </row>
    <row r="17" spans="1:26" ht="19.899999999999999" customHeight="1" x14ac:dyDescent="0.35">
      <c r="A17" s="223" t="s">
        <v>206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</row>
    <row r="18" spans="1:26" ht="19.899999999999999" customHeight="1" x14ac:dyDescent="0.35">
      <c r="A18" s="228" t="s">
        <v>207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5"/>
    </row>
    <row r="19" spans="1:26" ht="30" customHeight="1" x14ac:dyDescent="0.35">
      <c r="A19" s="225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7"/>
    </row>
    <row r="20" spans="1:26" ht="19.899999999999999" customHeight="1" x14ac:dyDescent="0.35">
      <c r="A20" s="232" t="s">
        <v>82</v>
      </c>
      <c r="B20" s="233"/>
      <c r="C20" s="233"/>
      <c r="D20" s="233"/>
      <c r="E20" s="233"/>
      <c r="F20" s="233"/>
      <c r="G20" s="233"/>
      <c r="H20" s="233"/>
      <c r="I20" s="233"/>
      <c r="J20" s="234"/>
      <c r="K20" s="232" t="s">
        <v>83</v>
      </c>
      <c r="L20" s="233"/>
      <c r="M20" s="233"/>
      <c r="N20" s="233"/>
      <c r="O20" s="233"/>
      <c r="P20" s="233"/>
      <c r="Q20" s="233"/>
      <c r="R20" s="233"/>
      <c r="S20" s="233"/>
      <c r="T20" s="234"/>
    </row>
    <row r="21" spans="1:26" ht="30" customHeight="1" x14ac:dyDescent="0.35">
      <c r="A21" s="241" t="s">
        <v>128</v>
      </c>
      <c r="B21" s="242"/>
      <c r="C21" s="242"/>
      <c r="D21" s="242"/>
      <c r="E21" s="242"/>
      <c r="F21" s="242"/>
      <c r="G21" s="242"/>
      <c r="H21" s="242"/>
      <c r="I21" s="242"/>
      <c r="J21" s="243"/>
      <c r="K21" s="241" t="s">
        <v>148</v>
      </c>
      <c r="L21" s="242"/>
      <c r="M21" s="242"/>
      <c r="N21" s="242"/>
      <c r="O21" s="242"/>
      <c r="P21" s="242"/>
      <c r="Q21" s="242"/>
      <c r="R21" s="242"/>
      <c r="S21" s="242"/>
      <c r="T21" s="243"/>
    </row>
    <row r="22" spans="1:26" ht="19.899999999999999" customHeight="1" x14ac:dyDescent="0.35">
      <c r="A22" s="229" t="s">
        <v>208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1"/>
    </row>
    <row r="23" spans="1:26" ht="25.15" customHeight="1" x14ac:dyDescent="0.35">
      <c r="A23" s="152" t="s">
        <v>37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4"/>
      <c r="M23" s="107" t="s">
        <v>0</v>
      </c>
      <c r="N23" s="107"/>
      <c r="O23" s="105" t="s">
        <v>258</v>
      </c>
      <c r="P23" s="105"/>
      <c r="Q23" s="107" t="s">
        <v>23</v>
      </c>
      <c r="R23" s="107"/>
      <c r="S23" s="105" t="s">
        <v>212</v>
      </c>
      <c r="T23" s="105"/>
    </row>
    <row r="24" spans="1:26" ht="16.899999999999999" customHeight="1" x14ac:dyDescent="0.35">
      <c r="A24" s="245" t="s">
        <v>66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7"/>
      <c r="M24" s="140" t="s">
        <v>11</v>
      </c>
      <c r="N24" s="140"/>
      <c r="O24" s="133">
        <f>Техлист!R17</f>
        <v>260</v>
      </c>
      <c r="P24" s="133"/>
      <c r="Q24" s="244">
        <f>(IF((SUMPRODUCT(LEN(SUBSTITUTE(A14," ",""))))&gt;15,(SUMPRODUCT(LEN(SUBSTITUTE(A14," ","")))-15),0))+(IF((SUMPRODUCT(LEN(SUBSTITUTE(A19," ",""))))&gt;15,(SUMPRODUCT(LEN(SUBSTITUTE(A19," ","")))-15),0))</f>
        <v>0</v>
      </c>
      <c r="R24" s="244"/>
      <c r="S24" s="134" t="str">
        <f>IF(O24*Q24=0,"",O24*Q24)</f>
        <v/>
      </c>
      <c r="T24" s="134"/>
    </row>
    <row r="25" spans="1:26" ht="16.899999999999999" customHeight="1" x14ac:dyDescent="0.35">
      <c r="A25" s="248" t="s">
        <v>138</v>
      </c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50"/>
      <c r="M25" s="140"/>
      <c r="N25" s="140"/>
      <c r="O25" s="133"/>
      <c r="P25" s="133"/>
      <c r="Q25" s="244"/>
      <c r="R25" s="244"/>
      <c r="S25" s="134"/>
      <c r="T25" s="134"/>
    </row>
    <row r="26" spans="1:26" ht="16.899999999999999" customHeight="1" x14ac:dyDescent="0.35">
      <c r="A26" s="245" t="s">
        <v>145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7"/>
      <c r="M26" s="140" t="s">
        <v>68</v>
      </c>
      <c r="N26" s="140"/>
      <c r="O26" s="133">
        <f>Техлист!R18</f>
        <v>480</v>
      </c>
      <c r="P26" s="133"/>
      <c r="Q26" s="129"/>
      <c r="R26" s="129"/>
      <c r="S26" s="134" t="str">
        <f>IF(O26*Q26=0,"",O26*Q26)</f>
        <v/>
      </c>
      <c r="T26" s="134"/>
    </row>
    <row r="27" spans="1:26" ht="16.899999999999999" customHeight="1" x14ac:dyDescent="0.35">
      <c r="A27" s="248" t="s">
        <v>137</v>
      </c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50"/>
      <c r="M27" s="140"/>
      <c r="N27" s="140"/>
      <c r="O27" s="133"/>
      <c r="P27" s="133"/>
      <c r="Q27" s="129"/>
      <c r="R27" s="129"/>
      <c r="S27" s="134"/>
      <c r="T27" s="134"/>
    </row>
    <row r="28" spans="1:26" ht="16.899999999999999" customHeight="1" x14ac:dyDescent="0.35">
      <c r="A28" s="245" t="s">
        <v>349</v>
      </c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7"/>
      <c r="M28" s="140" t="s">
        <v>68</v>
      </c>
      <c r="N28" s="140"/>
      <c r="O28" s="133">
        <f>Техлист!R19</f>
        <v>1020</v>
      </c>
      <c r="P28" s="133"/>
      <c r="Q28" s="129"/>
      <c r="R28" s="129"/>
      <c r="S28" s="134" t="str">
        <f>IF(O28*Q28=0,"",O28*Q28)</f>
        <v/>
      </c>
      <c r="T28" s="134"/>
    </row>
    <row r="29" spans="1:26" ht="16.899999999999999" customHeight="1" x14ac:dyDescent="0.35">
      <c r="A29" s="248" t="s">
        <v>137</v>
      </c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50"/>
      <c r="M29" s="140"/>
      <c r="N29" s="140"/>
      <c r="O29" s="133"/>
      <c r="P29" s="133"/>
      <c r="Q29" s="129"/>
      <c r="R29" s="129"/>
      <c r="S29" s="134"/>
      <c r="T29" s="134"/>
    </row>
    <row r="30" spans="1:26" ht="25.15" customHeight="1" x14ac:dyDescent="0.35">
      <c r="A30" s="5"/>
      <c r="B30" s="6"/>
      <c r="C30" s="6"/>
      <c r="D30" s="59" t="str">
        <f>'Титульный лист'!$G$2</f>
        <v>«GLOBAL FRESH MARKET: VEGETABLES &amp; FRUITS 2024»</v>
      </c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92" t="s">
        <v>449</v>
      </c>
      <c r="S30" s="93"/>
      <c r="T30" s="94"/>
    </row>
    <row r="31" spans="1:26" ht="17.149999999999999" customHeight="1" x14ac:dyDescent="0.4">
      <c r="A31" s="95" t="s">
        <v>446</v>
      </c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</row>
    <row r="32" spans="1:26" ht="25.15" customHeight="1" x14ac:dyDescent="0.35">
      <c r="A32" s="98" t="str">
        <f>Техлист!A$62</f>
        <v>Пожалуйста, отправьте заполненную форму по адресу:</v>
      </c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443" t="s">
        <v>499</v>
      </c>
      <c r="M32" s="100"/>
      <c r="N32" s="100"/>
      <c r="O32" s="100"/>
      <c r="P32" s="261" t="str">
        <f>Техлист!A$63</f>
        <v>не позднее 13.10.2024 г.</v>
      </c>
      <c r="Q32" s="261"/>
      <c r="R32" s="261"/>
      <c r="S32" s="261"/>
      <c r="T32" s="262"/>
      <c r="U32" s="7"/>
      <c r="V32" s="7"/>
      <c r="W32" s="7"/>
      <c r="X32" s="7"/>
      <c r="Y32" s="7"/>
      <c r="Z32" s="7"/>
    </row>
    <row r="33" spans="1:20" ht="16.899999999999999" customHeight="1" x14ac:dyDescent="0.35">
      <c r="A33" s="108" t="str">
        <f>'Титульный лист'!$A$10</f>
        <v>Название компании:</v>
      </c>
      <c r="B33" s="109"/>
      <c r="C33" s="109"/>
      <c r="D33" s="109"/>
      <c r="E33" s="110"/>
      <c r="F33" s="111" t="str">
        <f>IF('Титульный лист'!$F$10="","ЗАПОЛНИТЕ НА ПЕРВОМ ЛИСТЕ",'Титульный лист'!$F$10)</f>
        <v>ЗАПОЛНИТЕ НА ПЕРВОМ ЛИСТЕ</v>
      </c>
      <c r="G33" s="112"/>
      <c r="H33" s="112"/>
      <c r="I33" s="112"/>
      <c r="J33" s="112"/>
      <c r="K33" s="112"/>
      <c r="L33" s="112"/>
      <c r="M33" s="112"/>
      <c r="N33" s="112"/>
      <c r="O33" s="113"/>
      <c r="P33" s="108" t="str">
        <f>'Титульный лист'!$P$10</f>
        <v>№ стенда:</v>
      </c>
      <c r="Q33" s="109"/>
      <c r="R33" s="110"/>
      <c r="S33" s="114" t="str">
        <f>IF('Титульный лист'!$S$10="","",'Титульный лист'!$S$10)</f>
        <v/>
      </c>
      <c r="T33" s="115"/>
    </row>
    <row r="34" spans="1:20" ht="16.899999999999999" customHeight="1" x14ac:dyDescent="0.35">
      <c r="A34" s="108" t="str">
        <f>'Титульный лист'!$A$11</f>
        <v>Ответственное лицо:</v>
      </c>
      <c r="B34" s="109"/>
      <c r="C34" s="109"/>
      <c r="D34" s="109"/>
      <c r="E34" s="109"/>
      <c r="F34" s="111" t="str">
        <f>IF('Титульный лист'!$F$11="","",'Титульный лист'!$F$11)</f>
        <v/>
      </c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3"/>
    </row>
    <row r="35" spans="1:20" ht="16.899999999999999" customHeight="1" x14ac:dyDescent="0.35">
      <c r="A35" s="108" t="str">
        <f>'Титульный лист'!$A$12</f>
        <v>Телефон:</v>
      </c>
      <c r="B35" s="109"/>
      <c r="C35" s="110"/>
      <c r="D35" s="114" t="str">
        <f>IF('Титульный лист'!$D$12="","",'Титульный лист'!$D$12)</f>
        <v/>
      </c>
      <c r="E35" s="170"/>
      <c r="F35" s="170"/>
      <c r="G35" s="170"/>
      <c r="H35" s="170"/>
      <c r="I35" s="170"/>
      <c r="J35" s="115"/>
      <c r="K35" s="171" t="str">
        <f>'Титульный лист'!$K$12</f>
        <v>e-mail:</v>
      </c>
      <c r="L35" s="171"/>
      <c r="M35" s="114" t="str">
        <f>IF('Титульный лист'!$M$12="","",'Титульный лист'!$M$12)</f>
        <v/>
      </c>
      <c r="N35" s="170"/>
      <c r="O35" s="170"/>
      <c r="P35" s="170"/>
      <c r="Q35" s="170"/>
      <c r="R35" s="170"/>
      <c r="S35" s="170"/>
      <c r="T35" s="115"/>
    </row>
    <row r="36" spans="1:20" ht="19.899999999999999" customHeight="1" x14ac:dyDescent="0.35">
      <c r="A36" s="229" t="s">
        <v>10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1"/>
    </row>
    <row r="37" spans="1:20" ht="25.15" customHeight="1" x14ac:dyDescent="0.35">
      <c r="A37" s="152" t="s">
        <v>37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4"/>
      <c r="M37" s="255" t="s">
        <v>0</v>
      </c>
      <c r="N37" s="256"/>
      <c r="O37" s="152" t="s">
        <v>258</v>
      </c>
      <c r="P37" s="154"/>
      <c r="Q37" s="255" t="s">
        <v>23</v>
      </c>
      <c r="R37" s="256"/>
      <c r="S37" s="152" t="s">
        <v>212</v>
      </c>
      <c r="T37" s="154"/>
    </row>
    <row r="38" spans="1:20" ht="19.899999999999999" customHeight="1" x14ac:dyDescent="0.35">
      <c r="A38" s="208" t="s">
        <v>289</v>
      </c>
      <c r="B38" s="209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10"/>
    </row>
    <row r="39" spans="1:20" ht="16.899999999999999" customHeight="1" x14ac:dyDescent="0.35">
      <c r="A39" s="264" t="s">
        <v>139</v>
      </c>
      <c r="B39" s="265"/>
      <c r="C39" s="265"/>
      <c r="D39" s="265"/>
      <c r="E39" s="265"/>
      <c r="F39" s="265"/>
      <c r="G39" s="265"/>
      <c r="H39" s="265"/>
      <c r="I39" s="265"/>
      <c r="J39" s="266" t="s">
        <v>34</v>
      </c>
      <c r="K39" s="266"/>
      <c r="L39" s="267"/>
      <c r="M39" s="168" t="s">
        <v>140</v>
      </c>
      <c r="N39" s="263"/>
      <c r="O39" s="257">
        <f>Техлист!R20</f>
        <v>1450</v>
      </c>
      <c r="P39" s="257"/>
      <c r="Q39" s="258"/>
      <c r="R39" s="258"/>
      <c r="S39" s="259" t="str">
        <f>IF(O39*Q39=0,"",O39*Q39)</f>
        <v/>
      </c>
      <c r="T39" s="259"/>
    </row>
    <row r="40" spans="1:20" ht="16.899999999999999" customHeight="1" x14ac:dyDescent="0.35">
      <c r="A40" s="268" t="s">
        <v>141</v>
      </c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70"/>
      <c r="M40" s="140" t="s">
        <v>140</v>
      </c>
      <c r="N40" s="140"/>
      <c r="O40" s="133">
        <f>Техлист!R21</f>
        <v>3060</v>
      </c>
      <c r="P40" s="133"/>
      <c r="Q40" s="129"/>
      <c r="R40" s="129"/>
      <c r="S40" s="134" t="str">
        <f>IF(O40*Q40=0,"",O40*Q40)</f>
        <v/>
      </c>
      <c r="T40" s="134"/>
    </row>
    <row r="41" spans="1:20" ht="13.9" customHeight="1" x14ac:dyDescent="0.35">
      <c r="A41" s="252" t="s">
        <v>296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4"/>
      <c r="M41" s="140"/>
      <c r="N41" s="140"/>
      <c r="O41" s="133"/>
      <c r="P41" s="133"/>
      <c r="Q41" s="129"/>
      <c r="R41" s="129"/>
      <c r="S41" s="134"/>
      <c r="T41" s="134"/>
    </row>
    <row r="42" spans="1:20" ht="16.899999999999999" customHeight="1" x14ac:dyDescent="0.35">
      <c r="A42" s="132" t="s">
        <v>297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40" t="s">
        <v>140</v>
      </c>
      <c r="N42" s="140"/>
      <c r="O42" s="133">
        <f>Техлист!R22</f>
        <v>1700</v>
      </c>
      <c r="P42" s="133"/>
      <c r="Q42" s="129"/>
      <c r="R42" s="129"/>
      <c r="S42" s="134" t="str">
        <f>IF(O42*Q42=0,"",O42*Q42)</f>
        <v/>
      </c>
      <c r="T42" s="134"/>
    </row>
    <row r="43" spans="1:20" ht="19.899999999999999" customHeight="1" x14ac:dyDescent="0.35">
      <c r="A43" s="207" t="s">
        <v>298</v>
      </c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</row>
    <row r="44" spans="1:20" ht="31.9" customHeight="1" x14ac:dyDescent="0.35">
      <c r="A44" s="260" t="s">
        <v>146</v>
      </c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140" t="s">
        <v>11</v>
      </c>
      <c r="N44" s="140"/>
      <c r="O44" s="133">
        <f>Техлист!R23</f>
        <v>4250</v>
      </c>
      <c r="P44" s="133"/>
      <c r="Q44" s="129"/>
      <c r="R44" s="129"/>
      <c r="S44" s="134" t="str">
        <f>IF(O44*Q44=0,"",O44*Q44)</f>
        <v/>
      </c>
      <c r="T44" s="134"/>
    </row>
    <row r="45" spans="1:20" ht="31.9" customHeight="1" x14ac:dyDescent="0.35">
      <c r="A45" s="260" t="s">
        <v>147</v>
      </c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140" t="s">
        <v>11</v>
      </c>
      <c r="N45" s="140"/>
      <c r="O45" s="133">
        <f>Техлист!R24</f>
        <v>5950</v>
      </c>
      <c r="P45" s="133"/>
      <c r="Q45" s="129"/>
      <c r="R45" s="129"/>
      <c r="S45" s="134" t="str">
        <f t="shared" ref="S45:S48" si="0">IF(O45*Q45=0,"",O45*Q45)</f>
        <v/>
      </c>
      <c r="T45" s="134"/>
    </row>
    <row r="46" spans="1:20" ht="31.9" customHeight="1" x14ac:dyDescent="0.35">
      <c r="A46" s="260" t="s">
        <v>237</v>
      </c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140" t="s">
        <v>11</v>
      </c>
      <c r="N46" s="140"/>
      <c r="O46" s="133">
        <f>Техлист!R25</f>
        <v>4800</v>
      </c>
      <c r="P46" s="133"/>
      <c r="Q46" s="129"/>
      <c r="R46" s="129"/>
      <c r="S46" s="134" t="str">
        <f t="shared" si="0"/>
        <v/>
      </c>
      <c r="T46" s="134"/>
    </row>
    <row r="47" spans="1:20" ht="31.9" customHeight="1" x14ac:dyDescent="0.35">
      <c r="A47" s="260" t="s">
        <v>238</v>
      </c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140" t="s">
        <v>11</v>
      </c>
      <c r="N47" s="140"/>
      <c r="O47" s="133">
        <f>Техлист!R26</f>
        <v>7200</v>
      </c>
      <c r="P47" s="133"/>
      <c r="Q47" s="129"/>
      <c r="R47" s="129"/>
      <c r="S47" s="134" t="str">
        <f t="shared" si="0"/>
        <v/>
      </c>
      <c r="T47" s="134"/>
    </row>
    <row r="48" spans="1:20" ht="31.9" customHeight="1" x14ac:dyDescent="0.35">
      <c r="A48" s="260" t="s">
        <v>149</v>
      </c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140" t="s">
        <v>11</v>
      </c>
      <c r="N48" s="140"/>
      <c r="O48" s="251"/>
      <c r="P48" s="251"/>
      <c r="Q48" s="129"/>
      <c r="R48" s="129"/>
      <c r="S48" s="134" t="str">
        <f t="shared" si="0"/>
        <v/>
      </c>
      <c r="T48" s="134"/>
    </row>
    <row r="49" spans="1:20" ht="16.899999999999999" customHeight="1" x14ac:dyDescent="0.35">
      <c r="A49" s="235" t="s">
        <v>283</v>
      </c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7"/>
    </row>
    <row r="50" spans="1:20" ht="15" customHeight="1" x14ac:dyDescent="0.35">
      <c r="A50" s="86" t="s">
        <v>444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8"/>
    </row>
    <row r="51" spans="1:20" ht="15" customHeight="1" x14ac:dyDescent="0.35">
      <c r="A51" s="86" t="s">
        <v>142</v>
      </c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8"/>
    </row>
    <row r="52" spans="1:20" ht="15" customHeight="1" x14ac:dyDescent="0.35">
      <c r="A52" s="86" t="s">
        <v>143</v>
      </c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</row>
    <row r="53" spans="1:20" ht="15" customHeight="1" x14ac:dyDescent="0.35">
      <c r="A53" s="86" t="s">
        <v>322</v>
      </c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8"/>
    </row>
    <row r="54" spans="1:20" ht="15" customHeight="1" x14ac:dyDescent="0.35">
      <c r="A54" s="86" t="s">
        <v>144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8"/>
    </row>
    <row r="55" spans="1:20" ht="15" customHeight="1" x14ac:dyDescent="0.35">
      <c r="A55" s="86" t="s">
        <v>321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8"/>
    </row>
    <row r="56" spans="1:20" ht="15" customHeight="1" x14ac:dyDescent="0.35">
      <c r="A56" s="86" t="s">
        <v>320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8"/>
    </row>
    <row r="57" spans="1:20" ht="30" customHeight="1" x14ac:dyDescent="0.35">
      <c r="A57" s="86" t="s">
        <v>291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8"/>
    </row>
    <row r="58" spans="1:20" ht="30" customHeight="1" x14ac:dyDescent="0.35">
      <c r="A58" s="238" t="s">
        <v>239</v>
      </c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40"/>
    </row>
    <row r="59" spans="1:20" ht="30" customHeight="1" x14ac:dyDescent="0.35">
      <c r="A59" s="211" t="s">
        <v>445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</row>
    <row r="60" spans="1:20" ht="55.15" customHeight="1" x14ac:dyDescent="0.35">
      <c r="A60" s="211" t="s">
        <v>307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</row>
    <row r="61" spans="1:20" ht="20.149999999999999" customHeight="1" x14ac:dyDescent="0.35">
      <c r="A61" s="135" t="s">
        <v>447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7">
        <f>SUM(S24:S60)</f>
        <v>0</v>
      </c>
      <c r="L61" s="137"/>
      <c r="M61" s="137"/>
      <c r="N61" s="138" t="str">
        <f>'1. Тех. подключения'!N23</f>
        <v>₽, включая НДС</v>
      </c>
      <c r="O61" s="138"/>
      <c r="P61" s="138"/>
      <c r="Q61" s="138"/>
      <c r="R61" s="138"/>
      <c r="S61" s="138"/>
      <c r="T61" s="139"/>
    </row>
  </sheetData>
  <sheetProtection selectLockedCells="1"/>
  <mergeCells count="140">
    <mergeCell ref="A36:T36"/>
    <mergeCell ref="Q48:R48"/>
    <mergeCell ref="S44:T44"/>
    <mergeCell ref="S45:T45"/>
    <mergeCell ref="S46:T46"/>
    <mergeCell ref="S47:T47"/>
    <mergeCell ref="S48:T48"/>
    <mergeCell ref="A39:I39"/>
    <mergeCell ref="J39:L39"/>
    <mergeCell ref="A40:L40"/>
    <mergeCell ref="A46:L46"/>
    <mergeCell ref="A47:L47"/>
    <mergeCell ref="A48:L48"/>
    <mergeCell ref="O40:P41"/>
    <mergeCell ref="Q40:R41"/>
    <mergeCell ref="O42:P42"/>
    <mergeCell ref="O44:P44"/>
    <mergeCell ref="Q44:R44"/>
    <mergeCell ref="Q42:R42"/>
    <mergeCell ref="O47:P47"/>
    <mergeCell ref="M35:T35"/>
    <mergeCell ref="Q47:R47"/>
    <mergeCell ref="O48:P48"/>
    <mergeCell ref="A41:L41"/>
    <mergeCell ref="O46:P46"/>
    <mergeCell ref="Q46:R46"/>
    <mergeCell ref="S28:T29"/>
    <mergeCell ref="Q37:R37"/>
    <mergeCell ref="O39:P39"/>
    <mergeCell ref="Q39:R39"/>
    <mergeCell ref="S39:T39"/>
    <mergeCell ref="A37:L37"/>
    <mergeCell ref="A42:L42"/>
    <mergeCell ref="A44:L44"/>
    <mergeCell ref="A45:L45"/>
    <mergeCell ref="D30:Q30"/>
    <mergeCell ref="R30:T30"/>
    <mergeCell ref="A31:T31"/>
    <mergeCell ref="A32:K32"/>
    <mergeCell ref="L32:O32"/>
    <mergeCell ref="P32:T32"/>
    <mergeCell ref="A33:E33"/>
    <mergeCell ref="F33:O33"/>
    <mergeCell ref="P33:R33"/>
    <mergeCell ref="A35:C35"/>
    <mergeCell ref="A24:L24"/>
    <mergeCell ref="A25:L25"/>
    <mergeCell ref="A26:L26"/>
    <mergeCell ref="A27:L27"/>
    <mergeCell ref="A28:L28"/>
    <mergeCell ref="A29:L29"/>
    <mergeCell ref="D35:J35"/>
    <mergeCell ref="K35:L35"/>
    <mergeCell ref="O28:P29"/>
    <mergeCell ref="Q24:R25"/>
    <mergeCell ref="Q26:R27"/>
    <mergeCell ref="Q28:R29"/>
    <mergeCell ref="S24:T25"/>
    <mergeCell ref="S26:T27"/>
    <mergeCell ref="Q23:R23"/>
    <mergeCell ref="S23:T23"/>
    <mergeCell ref="A34:E34"/>
    <mergeCell ref="F34:T34"/>
    <mergeCell ref="S33:T33"/>
    <mergeCell ref="A8:T8"/>
    <mergeCell ref="A7:T7"/>
    <mergeCell ref="A5:E5"/>
    <mergeCell ref="F5:T5"/>
    <mergeCell ref="A6:C6"/>
    <mergeCell ref="D6:J6"/>
    <mergeCell ref="K6:L6"/>
    <mergeCell ref="M6:T6"/>
    <mergeCell ref="K20:T20"/>
    <mergeCell ref="S37:T37"/>
    <mergeCell ref="O37:P37"/>
    <mergeCell ref="A60:T60"/>
    <mergeCell ref="A61:J61"/>
    <mergeCell ref="K61:M61"/>
    <mergeCell ref="N61:T61"/>
    <mergeCell ref="A49:T49"/>
    <mergeCell ref="M42:N42"/>
    <mergeCell ref="A58:T58"/>
    <mergeCell ref="M47:N47"/>
    <mergeCell ref="A51:T51"/>
    <mergeCell ref="A52:T52"/>
    <mergeCell ref="A53:T53"/>
    <mergeCell ref="M46:N46"/>
    <mergeCell ref="O45:P45"/>
    <mergeCell ref="Q45:R45"/>
    <mergeCell ref="A56:T56"/>
    <mergeCell ref="M39:N39"/>
    <mergeCell ref="S40:T41"/>
    <mergeCell ref="S42:T42"/>
    <mergeCell ref="M37:N37"/>
    <mergeCell ref="A16:J16"/>
    <mergeCell ref="K16:T16"/>
    <mergeCell ref="A9:T9"/>
    <mergeCell ref="A11:T11"/>
    <mergeCell ref="A12:T12"/>
    <mergeCell ref="A10:T10"/>
    <mergeCell ref="A17:T17"/>
    <mergeCell ref="M26:N27"/>
    <mergeCell ref="A14:T14"/>
    <mergeCell ref="A13:T13"/>
    <mergeCell ref="M24:N25"/>
    <mergeCell ref="A22:T22"/>
    <mergeCell ref="A19:T19"/>
    <mergeCell ref="A18:T18"/>
    <mergeCell ref="A20:J20"/>
    <mergeCell ref="A15:J15"/>
    <mergeCell ref="A21:J21"/>
    <mergeCell ref="K21:T21"/>
    <mergeCell ref="A23:L23"/>
    <mergeCell ref="O23:P23"/>
    <mergeCell ref="O24:P25"/>
    <mergeCell ref="O26:P27"/>
    <mergeCell ref="D1:Q1"/>
    <mergeCell ref="R1:T1"/>
    <mergeCell ref="A2:T2"/>
    <mergeCell ref="L3:O3"/>
    <mergeCell ref="P3:T3"/>
    <mergeCell ref="A3:K3"/>
    <mergeCell ref="A43:T43"/>
    <mergeCell ref="A38:T38"/>
    <mergeCell ref="A59:T59"/>
    <mergeCell ref="M48:N48"/>
    <mergeCell ref="M23:N23"/>
    <mergeCell ref="A54:T54"/>
    <mergeCell ref="A57:T57"/>
    <mergeCell ref="A55:T55"/>
    <mergeCell ref="A50:T50"/>
    <mergeCell ref="A4:E4"/>
    <mergeCell ref="F4:O4"/>
    <mergeCell ref="M40:N41"/>
    <mergeCell ref="M44:N44"/>
    <mergeCell ref="M45:N45"/>
    <mergeCell ref="P4:R4"/>
    <mergeCell ref="S4:T4"/>
    <mergeCell ref="M28:N29"/>
    <mergeCell ref="K15:T15"/>
  </mergeCells>
  <conditionalFormatting sqref="Q24">
    <cfRule type="expression" dxfId="353" priority="750">
      <formula>$Q$24=0</formula>
    </cfRule>
  </conditionalFormatting>
  <conditionalFormatting sqref="Q26">
    <cfRule type="notContainsBlanks" dxfId="352" priority="370">
      <formula>LEN(TRIM(Q26))&gt;0</formula>
    </cfRule>
  </conditionalFormatting>
  <hyperlinks>
    <hyperlink ref="J39" r:id="rId1" display="здесь"/>
    <hyperlink ref="L3" r:id="rId2"/>
    <hyperlink ref="L32" r:id="rId3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4"/>
  <rowBreaks count="1" manualBreakCount="1">
    <brk id="29" max="19" man="1"/>
  </rowBreaks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9603D8E-B7C5-473C-A0D2-370C3D1E34E7}">
            <xm:f>$K21=Техлист!$A$60</xm:f>
            <x14:dxf>
              <fill>
                <patternFill>
                  <bgColor rgb="FF69401E"/>
                </patternFill>
              </fill>
            </x14:dxf>
          </x14:cfRule>
          <x14:cfRule type="expression" priority="490" id="{1A1F6355-1CD2-4585-8121-E0B28351E00B}">
            <xm:f>$A21=Техлист!$A$60</xm:f>
            <x14:dxf>
              <font>
                <color rgb="FF69401E"/>
              </font>
            </x14:dxf>
          </x14:cfRule>
          <x14:cfRule type="expression" priority="491" id="{1EF1D9EB-4E69-4580-A8AC-CD3CA63F4C37}">
            <xm:f>$K21=Техлист!$A$59</xm:f>
            <x14:dxf>
              <fill>
                <patternFill>
                  <bgColor rgb="FF796532"/>
                </patternFill>
              </fill>
            </x14:dxf>
          </x14:cfRule>
          <x14:cfRule type="expression" priority="492" id="{B2B933E4-75CB-47D0-946C-57ACF2CEA109}">
            <xm:f>$A21=Техлист!$A$59</xm:f>
            <x14:dxf>
              <font>
                <color rgb="FF796532"/>
              </font>
            </x14:dxf>
          </x14:cfRule>
          <x14:cfRule type="expression" priority="493" id="{AFE7DBFB-4228-42FE-ABFF-515EBB6BDD65}">
            <xm:f>$K21=Техлист!$A$58</xm:f>
            <x14:dxf>
              <fill>
                <patternFill>
                  <bgColor rgb="FF6F7274"/>
                </patternFill>
              </fill>
            </x14:dxf>
          </x14:cfRule>
          <x14:cfRule type="expression" priority="494" id="{5F7D7FCD-3D59-4F09-9683-CA64781CCA30}">
            <xm:f>$A21=Техлист!$A$58</xm:f>
            <x14:dxf>
              <font>
                <color rgb="FF6F7274"/>
              </font>
            </x14:dxf>
          </x14:cfRule>
          <x14:cfRule type="expression" priority="495" id="{30FA32DC-0CA5-47AB-B243-7FEB8DDD5242}">
            <xm:f>$K21=Техлист!$A$57</xm:f>
            <x14:dxf>
              <fill>
                <patternFill>
                  <bgColor rgb="FFC0C3C3"/>
                </patternFill>
              </fill>
            </x14:dxf>
          </x14:cfRule>
          <x14:cfRule type="expression" priority="496" id="{986C8028-2906-40B3-AC4F-442582CD6186}">
            <xm:f>$A21=Техлист!$A$57</xm:f>
            <x14:dxf>
              <font>
                <color rgb="FFC0C3C3"/>
              </font>
            </x14:dxf>
          </x14:cfRule>
          <x14:cfRule type="expression" priority="497" id="{38B2643D-64FF-4524-ACFA-1B25AF92A857}">
            <xm:f>$K21=Техлист!$A$56</xm:f>
            <x14:dxf>
              <fill>
                <patternFill>
                  <bgColor rgb="FF8A8F8C"/>
                </patternFill>
              </fill>
            </x14:dxf>
          </x14:cfRule>
          <x14:cfRule type="expression" priority="498" id="{61CB3946-919A-4D41-976F-4A260CC3A49B}">
            <xm:f>$A21=Техлист!$A$56</xm:f>
            <x14:dxf>
              <font>
                <color rgb="FF8A8F8C"/>
              </font>
            </x14:dxf>
          </x14:cfRule>
          <x14:cfRule type="expression" priority="499" id="{0A7BAC23-C985-4BCF-BC6B-149A0B508E9E}">
            <xm:f>$K21=Техлист!$A$55</xm:f>
            <x14:dxf>
              <fill>
                <patternFill>
                  <bgColor rgb="FF808588"/>
                </patternFill>
              </fill>
            </x14:dxf>
          </x14:cfRule>
          <x14:cfRule type="expression" priority="500" id="{F85C82B0-ECEB-4279-9631-74CF9B5A1B75}">
            <xm:f>$A21=Техлист!$A$55</xm:f>
            <x14:dxf>
              <font>
                <color rgb="FF808588"/>
              </font>
            </x14:dxf>
          </x14:cfRule>
          <x14:cfRule type="expression" priority="501" id="{6D57A6F0-B10E-4BD1-B165-ED882B4ABE58}">
            <xm:f>$K21=Техлист!$A$54</xm:f>
            <x14:dxf>
              <fill>
                <patternFill>
                  <bgColor rgb="FF757D7C"/>
                </patternFill>
              </fill>
            </x14:dxf>
          </x14:cfRule>
          <x14:cfRule type="expression" priority="502" id="{3D513A54-1FCC-471C-8587-DA8D7933FF83}">
            <xm:f>$A21=Техлист!$A$54</xm:f>
            <x14:dxf>
              <font>
                <color rgb="FF757D7C"/>
              </font>
            </x14:dxf>
          </x14:cfRule>
          <x14:cfRule type="expression" priority="503" id="{35118655-220F-4FF6-B916-A5F793D85F77}">
            <xm:f>$K21=Техлист!$A$53</xm:f>
            <x14:dxf>
              <fill>
                <patternFill>
                  <bgColor rgb="FF4B4C4C"/>
                </patternFill>
              </fill>
            </x14:dxf>
          </x14:cfRule>
          <x14:cfRule type="expression" priority="504" id="{BD23CE2F-45B9-4871-9E7D-AE981736F7C6}">
            <xm:f>$A21=Техлист!$A$53</xm:f>
            <x14:dxf>
              <font>
                <color rgb="FF4B4C4C"/>
              </font>
            </x14:dxf>
          </x14:cfRule>
          <x14:cfRule type="expression" priority="505" id="{1E2BCEBC-96F4-45BA-91A1-3B6A3355F919}">
            <xm:f>$K21=Техлист!$A$52</xm:f>
            <x14:dxf>
              <fill>
                <patternFill>
                  <bgColor rgb="FF000000"/>
                </patternFill>
              </fill>
            </x14:dxf>
          </x14:cfRule>
          <x14:cfRule type="expression" priority="506" id="{7BA5173E-DCFB-4E26-BA30-5EF13B0F7263}">
            <xm:f>$A21=Техлист!$A$52</xm:f>
            <x14:dxf>
              <font>
                <color rgb="FF000000"/>
              </font>
            </x14:dxf>
          </x14:cfRule>
          <x14:cfRule type="expression" priority="507" id="{54734385-971C-4815-8456-333C9EC026B3}">
            <xm:f>$K21=Техлист!$A$51</xm:f>
            <x14:dxf>
              <fill>
                <patternFill>
                  <bgColor rgb="FFE7D293"/>
                </patternFill>
              </fill>
            </x14:dxf>
          </x14:cfRule>
          <x14:cfRule type="expression" priority="508" id="{B9ACD400-EFF2-419E-9B48-C34AC3A2ADF4}">
            <xm:f>$A21=Техлист!$A$51</xm:f>
            <x14:dxf>
              <font>
                <color rgb="FFE7D293"/>
              </font>
            </x14:dxf>
          </x14:cfRule>
          <x14:cfRule type="expression" priority="509" id="{2D6A0AC9-E3D2-467F-B8EB-4819202053EB}">
            <xm:f>$K21=Техлист!$A$50</xm:f>
            <x14:dxf>
              <fill>
                <patternFill>
                  <bgColor rgb="FFCDC09E"/>
                </patternFill>
              </fill>
            </x14:dxf>
          </x14:cfRule>
          <x14:cfRule type="expression" priority="510" id="{A775BB68-D4D3-4B76-B1CD-7DE1D2A393F8}">
            <xm:f>$A21=Техлист!$A$50</xm:f>
            <x14:dxf>
              <font>
                <color rgb="FFCDC09E"/>
              </font>
            </x14:dxf>
          </x14:cfRule>
          <x14:cfRule type="expression" priority="511" id="{0AE3170E-7E02-46E5-BB1A-3E2B80EC68AF}">
            <xm:f>$K21=Техлист!$A$49</xm:f>
            <x14:dxf>
              <fill>
                <patternFill>
                  <bgColor rgb="FFA8875A"/>
                </patternFill>
              </fill>
            </x14:dxf>
          </x14:cfRule>
          <x14:cfRule type="expression" priority="512" id="{8ABA6080-03AB-44DF-A912-44C3A4C565EF}">
            <xm:f>$A21=Техлист!$A$49</xm:f>
            <x14:dxf>
              <font>
                <color rgb="FFA8875A"/>
              </font>
            </x14:dxf>
          </x14:cfRule>
          <x14:cfRule type="expression" priority="513" id="{AB9674B2-6D10-4359-A60A-2CE44E727292}">
            <xm:f>$K21=Техлист!$A$48</xm:f>
            <x14:dxf>
              <fill>
                <patternFill>
                  <bgColor rgb="FFAF591E"/>
                </patternFill>
              </fill>
            </x14:dxf>
          </x14:cfRule>
          <x14:cfRule type="expression" priority="514" id="{0D111E72-BF0D-4D69-BA3A-6086E44FA6F2}">
            <xm:f>$A21=Техлист!$A$48</xm:f>
            <x14:dxf>
              <font>
                <color rgb="FFAF591E"/>
              </font>
            </x14:dxf>
          </x14:cfRule>
          <x14:cfRule type="expression" priority="515" id="{4F2B4A74-0B05-4059-B342-4388A1393652}">
            <xm:f>$K21=Техлист!$A$47</xm:f>
            <x14:dxf>
              <fill>
                <patternFill>
                  <bgColor rgb="FF55331C"/>
                </patternFill>
              </fill>
            </x14:dxf>
          </x14:cfRule>
          <x14:cfRule type="expression" priority="516" id="{53B92D8E-76B8-4816-8ACA-78F6090D8FA7}">
            <xm:f>$A21=Техлист!$A$47</xm:f>
            <x14:dxf>
              <font>
                <color rgb="FF55331C"/>
              </font>
            </x14:dxf>
          </x14:cfRule>
          <x14:cfRule type="expression" priority="517" id="{17627570-0C9F-4415-A95C-CB17E63B3CA7}">
            <xm:f>$K21=Техлист!$A$46</xm:f>
            <x14:dxf>
              <fill>
                <patternFill>
                  <bgColor rgb="FF6AA72F"/>
                </patternFill>
              </fill>
            </x14:dxf>
          </x14:cfRule>
          <x14:cfRule type="expression" priority="518" id="{624005F1-FC2F-4820-B728-CE87A0D14E40}">
            <xm:f>$A21=Техлист!$A$46</xm:f>
            <x14:dxf>
              <font>
                <color rgb="FF6AA72F"/>
              </font>
            </x14:dxf>
          </x14:cfRule>
          <x14:cfRule type="expression" priority="519" id="{B39A1104-5177-4F23-A07E-5B2ECE7A8E50}">
            <xm:f>$K21=Техлист!$A$45</xm:f>
            <x14:dxf>
              <fill>
                <patternFill>
                  <bgColor rgb="FF239B11"/>
                </patternFill>
              </fill>
            </x14:dxf>
          </x14:cfRule>
          <x14:cfRule type="expression" priority="520" id="{7661391F-9FC2-4D93-870A-78E38C72CBD9}">
            <xm:f>$A21=Техлист!$A$45</xm:f>
            <x14:dxf>
              <font>
                <color rgb="FF239B11"/>
              </font>
            </x14:dxf>
          </x14:cfRule>
          <x14:cfRule type="expression" priority="521" id="{A83014DA-1CE6-4FBA-9E39-17BA6AB2FD47}">
            <xm:f>$K21=Техлист!$A$44</xm:f>
            <x14:dxf>
              <fill>
                <patternFill>
                  <bgColor rgb="FF00893A"/>
                </patternFill>
              </fill>
            </x14:dxf>
          </x14:cfRule>
          <x14:cfRule type="expression" priority="522" id="{CD1E8860-D5D7-453D-B293-A53EB67ADF03}">
            <xm:f>$A21=Техлист!$A$44</xm:f>
            <x14:dxf>
              <font>
                <color rgb="FF00893A"/>
              </font>
            </x14:dxf>
          </x14:cfRule>
          <x14:cfRule type="expression" priority="523" id="{04BA454C-F493-4294-B464-A5341D10BF1B}">
            <xm:f>$K21=Техлист!$A$43</xm:f>
            <x14:dxf>
              <fill>
                <patternFill>
                  <bgColor rgb="FF00783F"/>
                </patternFill>
              </fill>
            </x14:dxf>
          </x14:cfRule>
          <x14:cfRule type="expression" priority="524" id="{1772E4A6-BA51-40AC-B83D-4C39F331DD6C}">
            <xm:f>$A21=Техлист!$A$43</xm:f>
            <x14:dxf>
              <font>
                <color rgb="FF00783F"/>
              </font>
            </x14:dxf>
          </x14:cfRule>
          <x14:cfRule type="expression" priority="525" id="{C0E21606-5401-4D71-97BE-234F6D033E18}">
            <xm:f>$K21=Техлист!$A$42</xm:f>
            <x14:dxf>
              <fill>
                <patternFill>
                  <bgColor rgb="FF007A4D"/>
                </patternFill>
              </fill>
            </x14:dxf>
          </x14:cfRule>
          <x14:cfRule type="expression" priority="526" id="{969227D5-6A1E-4A0C-A982-8497E506910B}">
            <xm:f>$A21=Техлист!$A$42</xm:f>
            <x14:dxf>
              <font>
                <color rgb="FF007A4D"/>
              </font>
            </x14:dxf>
          </x14:cfRule>
          <x14:cfRule type="expression" priority="527" id="{4526A941-38E8-4C9D-91D1-C42D307F3B78}">
            <xm:f>$K21=Техлист!$A$41</xm:f>
            <x14:dxf>
              <fill>
                <patternFill>
                  <bgColor rgb="FF005236"/>
                </patternFill>
              </fill>
            </x14:dxf>
          </x14:cfRule>
          <x14:cfRule type="expression" priority="528" id="{0FE88F7F-9BC2-4E9C-9BA6-3392A45CFEBB}">
            <xm:f>$A21=Техлист!$A$41</xm:f>
            <x14:dxf>
              <font>
                <color rgb="FF005236"/>
              </font>
            </x14:dxf>
          </x14:cfRule>
          <x14:cfRule type="expression" priority="529" id="{D5FFD660-7941-466B-8C67-0849C24A0281}">
            <xm:f>$K21=Техлист!$A$40</xm:f>
            <x14:dxf>
              <fill>
                <patternFill>
                  <bgColor rgb="FF003C24"/>
                </patternFill>
              </fill>
            </x14:dxf>
          </x14:cfRule>
          <x14:cfRule type="expression" priority="530" id="{9EC9EA55-EAB7-4A41-AB50-0A23FC9F7E5C}">
            <xm:f>$A21=Техлист!$A$40</xm:f>
            <x14:dxf>
              <font>
                <color rgb="FF003C24"/>
              </font>
            </x14:dxf>
          </x14:cfRule>
          <x14:cfRule type="expression" priority="531" id="{0007E56E-37CF-4CF3-A9DC-73F7734785EA}">
            <xm:f>$K21=Техлист!$A$39</xm:f>
            <x14:dxf>
              <fill>
                <patternFill>
                  <bgColor rgb="FF5FCEB7"/>
                </patternFill>
              </fill>
            </x14:dxf>
          </x14:cfRule>
          <x14:cfRule type="expression" priority="532" id="{4FEFE6C5-3093-41EB-B040-79FA0FD624CD}">
            <xm:f>$A21=Техлист!$A$39</xm:f>
            <x14:dxf>
              <font>
                <color rgb="FF5FCEB7"/>
              </font>
            </x14:dxf>
          </x14:cfRule>
          <x14:cfRule type="expression" priority="533" id="{462C3B73-AC40-42CE-BC67-F00980BD5D8C}">
            <xm:f>$K21=Техлист!$A$38</xm:f>
            <x14:dxf>
              <fill>
                <patternFill>
                  <bgColor rgb="FF009B97"/>
                </patternFill>
              </fill>
            </x14:dxf>
          </x14:cfRule>
          <x14:cfRule type="expression" priority="534" id="{CF1B532D-4E5D-43B0-BF37-54D4CF8672AC}">
            <xm:f>$A21=Техлист!$A$38</xm:f>
            <x14:dxf>
              <font>
                <color rgb="FF009B97"/>
              </font>
            </x14:dxf>
          </x14:cfRule>
          <x14:cfRule type="expression" priority="535" id="{F2DDD113-7C62-4FEB-8DAC-9A1FDEAD6834}">
            <xm:f>$K21=Техлист!$A$37</xm:f>
            <x14:dxf>
              <fill>
                <patternFill>
                  <bgColor rgb="FF00838E"/>
                </patternFill>
              </fill>
            </x14:dxf>
          </x14:cfRule>
          <x14:cfRule type="expression" priority="536" id="{3A111ACA-5BA7-4814-90AA-02EE45E59ABC}">
            <xm:f>$A21=Техлист!$A$37</xm:f>
            <x14:dxf>
              <font>
                <color rgb="FF00838E"/>
              </font>
            </x14:dxf>
          </x14:cfRule>
          <x14:cfRule type="expression" priority="537" id="{6B1C372B-8EAA-4E5B-AE20-DDD0C6E62683}">
            <xm:f>$K21=Техлист!$A$36</xm:f>
            <x14:dxf>
              <fill>
                <patternFill>
                  <bgColor rgb="FF43A2D3"/>
                </patternFill>
              </fill>
            </x14:dxf>
          </x14:cfRule>
          <x14:cfRule type="expression" priority="538" id="{5EC5D882-450C-423F-91CC-DBDA6C5C6DE9}">
            <xm:f>$A21=Техлист!$A$36</xm:f>
            <x14:dxf>
              <font>
                <color rgb="FF43A2D3"/>
              </font>
            </x14:dxf>
          </x14:cfRule>
          <x14:cfRule type="expression" priority="539" id="{EEAF971D-81AC-4433-A9F2-D881EDCD6289}">
            <xm:f>$K21=Техлист!$A$35</xm:f>
            <x14:dxf>
              <fill>
                <patternFill>
                  <bgColor rgb="FF0088C3"/>
                </patternFill>
              </fill>
            </x14:dxf>
          </x14:cfRule>
          <x14:cfRule type="expression" priority="540" id="{ECCA0E2B-1C86-4154-B931-E259AE15A3DA}">
            <xm:f>$A21=Техлист!$A$35</xm:f>
            <x14:dxf>
              <font>
                <color rgb="FF0088C3"/>
              </font>
            </x14:dxf>
          </x14:cfRule>
          <x14:cfRule type="expression" priority="541" id="{26145D97-A5C1-42FB-AAFC-D11EEC12D1B0}">
            <xm:f>$K21=Техлист!$A$34</xm:f>
            <x14:dxf>
              <fill>
                <patternFill>
                  <bgColor rgb="FF0074BB"/>
                </patternFill>
              </fill>
            </x14:dxf>
          </x14:cfRule>
          <x14:cfRule type="expression" priority="542" id="{FBD7913B-B432-41B7-976E-56727B7D2ECD}">
            <xm:f>$A21=Техлист!$A$34</xm:f>
            <x14:dxf>
              <font>
                <color rgb="FF0074BB"/>
              </font>
            </x14:dxf>
          </x14:cfRule>
          <x14:cfRule type="expression" priority="543" id="{A41A6603-4E65-4C72-97A3-993D53361C20}">
            <xm:f>$K21=Техлист!$A$33</xm:f>
            <x14:dxf>
              <fill>
                <patternFill>
                  <bgColor rgb="FF005EAD"/>
                </patternFill>
              </fill>
            </x14:dxf>
          </x14:cfRule>
          <x14:cfRule type="expression" priority="544" id="{7400950A-5504-47C6-B382-7B4802615BC9}">
            <xm:f>$A21=Техлист!$A$33</xm:f>
            <x14:dxf>
              <font>
                <color rgb="FF005EAD"/>
              </font>
            </x14:dxf>
          </x14:cfRule>
          <x14:cfRule type="expression" priority="545" id="{CF37281B-93BB-4F55-9539-E7E7B46CC202}">
            <xm:f>$K21=Техлист!$A$32</xm:f>
            <x14:dxf>
              <fill>
                <patternFill>
                  <bgColor rgb="FF004F9F"/>
                </patternFill>
              </fill>
            </x14:dxf>
          </x14:cfRule>
          <x14:cfRule type="expression" priority="546" id="{BE4D78B8-D0C4-48F2-A5D0-CD1A0E23149A}">
            <xm:f>$A21=Техлист!$A$32</xm:f>
            <x14:dxf>
              <font>
                <color rgb="FF004F9F"/>
              </font>
            </x14:dxf>
          </x14:cfRule>
          <x14:cfRule type="expression" priority="547" id="{391A90EC-638C-4B53-863D-1819B6B40FE5}">
            <xm:f>$K21=Техлист!$A$31</xm:f>
            <x14:dxf>
              <fill>
                <patternFill>
                  <bgColor rgb="FF004583"/>
                </patternFill>
              </fill>
            </x14:dxf>
          </x14:cfRule>
          <x14:cfRule type="expression" priority="548" id="{AFFA4E22-2394-416E-B529-B6EAA1B61C75}">
            <xm:f>$A21=Техлист!$A$31</xm:f>
            <x14:dxf>
              <font>
                <color rgb="FF004583"/>
              </font>
            </x14:dxf>
          </x14:cfRule>
          <x14:cfRule type="expression" priority="549" id="{CB0FDDA4-6F0F-4D70-BC68-D1A169101886}">
            <xm:f>$K21=Техлист!$A$30</xm:f>
            <x14:dxf>
              <fill>
                <patternFill>
                  <bgColor rgb="FF00418E"/>
                </patternFill>
              </fill>
            </x14:dxf>
          </x14:cfRule>
          <x14:cfRule type="expression" priority="550" id="{C62062D1-6D65-4603-BEDC-72D3D0A871AF}">
            <xm:f>$A21=Техлист!$A$30</xm:f>
            <x14:dxf>
              <font>
                <color rgb="FF00418E"/>
              </font>
            </x14:dxf>
          </x14:cfRule>
          <x14:cfRule type="expression" priority="551" id="{FB7ACAFD-B0F8-4309-AD60-BECF85151624}">
            <xm:f>$K21=Техлист!$A$29</xm:f>
            <x14:dxf>
              <fill>
                <patternFill>
                  <bgColor rgb="FF003A78"/>
                </patternFill>
              </fill>
            </x14:dxf>
          </x14:cfRule>
          <x14:cfRule type="expression" priority="552" id="{0E6FA63B-9E52-4FF1-98A0-FF13FC97E04B}">
            <xm:f>$A21=Техлист!$A$29</xm:f>
            <x14:dxf>
              <font>
                <color rgb="FF003A78"/>
              </font>
            </x14:dxf>
          </x14:cfRule>
          <x14:cfRule type="expression" priority="553" id="{37998BE7-0D8B-402A-ACF6-A2A1EA0322F4}">
            <xm:f>$K21=Техлист!$A$28</xm:f>
            <x14:dxf>
              <fill>
                <patternFill>
                  <bgColor rgb="FF1B2FAA"/>
                </patternFill>
              </fill>
            </x14:dxf>
          </x14:cfRule>
          <x14:cfRule type="expression" priority="554" id="{B9F27A6D-F78B-47F3-9512-69935A442A72}">
            <xm:f>$A21=Техлист!$A$28</xm:f>
            <x14:dxf>
              <font>
                <color rgb="FF1B2FAA"/>
              </font>
            </x14:dxf>
          </x14:cfRule>
          <x14:cfRule type="expression" priority="555" id="{A07D5EE9-C69B-4666-A50A-8F34E0B48F68}">
            <xm:f>$K21=Техлист!$A$27</xm:f>
            <x14:dxf>
              <fill>
                <patternFill>
                  <bgColor rgb="FF172B79"/>
                </patternFill>
              </fill>
            </x14:dxf>
          </x14:cfRule>
          <x14:cfRule type="expression" priority="556" id="{0A85C5B6-837F-4AC0-8724-9E2817087677}">
            <xm:f>$A21=Техлист!$A$27</xm:f>
            <x14:dxf>
              <font>
                <color rgb="FF172B79"/>
              </font>
            </x14:dxf>
          </x14:cfRule>
          <x14:cfRule type="expression" priority="557" id="{D66A4300-3F4C-4F87-A717-7A7BD586F27C}">
            <xm:f>$K21=Техлист!$A$26</xm:f>
            <x14:dxf>
              <fill>
                <patternFill>
                  <bgColor rgb="FF0D1F6A"/>
                </patternFill>
              </fill>
            </x14:dxf>
          </x14:cfRule>
          <x14:cfRule type="expression" priority="558" id="{3E68E967-81F9-4A23-BAA3-67046120BA7F}">
            <xm:f>$A21=Техлист!$A$26</xm:f>
            <x14:dxf>
              <font>
                <color rgb="FF0D1F6A"/>
              </font>
            </x14:dxf>
          </x14:cfRule>
          <x14:cfRule type="expression" priority="559" id="{0DD68072-8A02-4431-9C85-005C5F02540C}">
            <xm:f>$K21=Техлист!$A$25</xm:f>
            <x14:dxf>
              <fill>
                <patternFill>
                  <bgColor rgb="FF1C2F5E"/>
                </patternFill>
              </fill>
            </x14:dxf>
          </x14:cfRule>
          <x14:cfRule type="expression" priority="560" id="{A5DB8F43-1F95-436F-9C7F-AC19F3962EDE}">
            <xm:f>$A21=Техлист!$A$25</xm:f>
            <x14:dxf>
              <font>
                <color rgb="FF1C2F5E"/>
              </font>
            </x14:dxf>
          </x14:cfRule>
          <x14:cfRule type="expression" priority="561" id="{62181A08-ECAC-484D-BBDC-3E6E1AC28340}">
            <xm:f>$K21=Техлист!$A$24</xm:f>
            <x14:dxf>
              <fill>
                <patternFill>
                  <bgColor rgb="FF0F113A"/>
                </patternFill>
              </fill>
            </x14:dxf>
          </x14:cfRule>
          <x14:cfRule type="expression" priority="562" id="{622C4994-4707-4351-A6E3-92E5EE6CD35E}">
            <xm:f>$A21=Техлист!$A$24</xm:f>
            <x14:dxf>
              <font>
                <color rgb="FF0F113A"/>
              </font>
            </x14:dxf>
          </x14:cfRule>
          <x14:cfRule type="expression" priority="563" id="{9F0D91A5-FC10-4A7F-94BB-72E336284452}">
            <xm:f>$K21=Техлист!$A$23</xm:f>
            <x14:dxf>
              <fill>
                <patternFill>
                  <bgColor rgb="FF131D39"/>
                </patternFill>
              </fill>
            </x14:dxf>
          </x14:cfRule>
          <x14:cfRule type="expression" priority="564" id="{3F14B6D4-1CD7-479F-B981-88A11DA86B6A}">
            <xm:f>$A21=Техлист!$A$23</xm:f>
            <x14:dxf>
              <font>
                <color rgb="FF131D39"/>
              </font>
            </x14:dxf>
          </x14:cfRule>
          <x14:cfRule type="expression" priority="565" id="{52DCB254-555E-44CE-BD37-82FCFA92823F}">
            <xm:f>$K21=Техлист!$A$22</xm:f>
            <x14:dxf>
              <fill>
                <patternFill patternType="solid">
                  <bgColor rgb="FFEF87B8"/>
                </patternFill>
              </fill>
            </x14:dxf>
          </x14:cfRule>
          <x14:cfRule type="expression" priority="566" id="{26FDE935-27D1-49F9-A658-0EF4F90939FB}">
            <xm:f>$A21=Техлист!$A$22</xm:f>
            <x14:dxf>
              <font>
                <color rgb="FFEF87B8"/>
              </font>
            </x14:dxf>
          </x14:cfRule>
          <x14:cfRule type="expression" priority="567" id="{2D80DE26-8501-478C-BE34-D49C338C387D}">
            <xm:f>$K21=Техлист!$A$21</xm:f>
            <x14:dxf>
              <fill>
                <patternFill>
                  <bgColor rgb="FFC3286A"/>
                </patternFill>
              </fill>
            </x14:dxf>
          </x14:cfRule>
          <x14:cfRule type="expression" priority="568" id="{01D76280-A010-4EFF-936F-FED0EE2FABFE}">
            <xm:f>$A21=Техлист!$A$21</xm:f>
            <x14:dxf>
              <font>
                <color rgb="FFC3286A"/>
              </font>
            </x14:dxf>
          </x14:cfRule>
          <x14:cfRule type="expression" priority="569" id="{512AC1B4-5B41-4E52-B919-0E83784143D6}">
            <xm:f>$K21=Техлист!$A$20</xm:f>
            <x14:dxf>
              <fill>
                <patternFill>
                  <bgColor rgb="FFBA94BC"/>
                </patternFill>
              </fill>
            </x14:dxf>
          </x14:cfRule>
          <x14:cfRule type="expression" priority="570" id="{C3855394-3AA6-4C95-84B6-253523DCCEB6}">
            <xm:f>$A21=Техлист!$A$20</xm:f>
            <x14:dxf>
              <font>
                <color rgb="FFBA94BC"/>
              </font>
            </x14:dxf>
          </x14:cfRule>
          <x14:cfRule type="expression" priority="571" id="{CA0890DF-D019-454A-A139-A359134216ED}">
            <xm:f>$K21=Техлист!$A$19</xm:f>
            <x14:dxf>
              <fill>
                <patternFill>
                  <bgColor rgb="FF785FA2"/>
                </patternFill>
              </fill>
            </x14:dxf>
          </x14:cfRule>
          <x14:cfRule type="expression" priority="572" id="{0509B887-01C3-4260-A653-F7C04D2E11B6}">
            <xm:f>$A21=Техлист!$A$19</xm:f>
            <x14:dxf>
              <font>
                <color rgb="FF785FA2"/>
              </font>
            </x14:dxf>
          </x14:cfRule>
          <x14:cfRule type="expression" priority="573" id="{8B51309B-89A1-4ACA-9C76-2F3B847C5DC9}">
            <xm:f>$K21=Техлист!$A$18</xm:f>
            <x14:dxf>
              <fill>
                <patternFill>
                  <bgColor rgb="FF5D2B68"/>
                </patternFill>
              </fill>
            </x14:dxf>
          </x14:cfRule>
          <x14:cfRule type="expression" priority="574" id="{1E4F513F-3BC4-4CBC-9EF7-C781CE3F15EF}">
            <xm:f>$A21=Техлист!$A$18</xm:f>
            <x14:dxf>
              <font>
                <color rgb="FF5D2B68"/>
              </font>
            </x14:dxf>
          </x14:cfRule>
          <x14:cfRule type="expression" priority="575" id="{6401A604-12DF-4E2B-B661-39D3C747474F}">
            <xm:f>$K21=Техлист!$A$17</xm:f>
            <x14:dxf>
              <fill>
                <patternFill>
                  <bgColor rgb="FF412872"/>
                </patternFill>
              </fill>
            </x14:dxf>
          </x14:cfRule>
          <x14:cfRule type="expression" priority="576" id="{95B5C630-9B3D-4167-9D19-C1B8D0D35F93}">
            <xm:f>$A21=Техлист!$A$17</xm:f>
            <x14:dxf>
              <font>
                <color rgb="FF412872"/>
              </font>
            </x14:dxf>
          </x14:cfRule>
          <x14:cfRule type="expression" priority="577" id="{32EA33FD-3D0E-4A33-AA8A-E401B6A0F4BD}">
            <xm:f>$K21=Техлист!$A$16</xm:f>
            <x14:dxf>
              <fill>
                <patternFill>
                  <bgColor rgb="FFEC6600"/>
                </patternFill>
              </fill>
            </x14:dxf>
          </x14:cfRule>
          <x14:cfRule type="expression" priority="578" id="{206D3BA9-A18E-426F-87CF-6D122B3FEE14}">
            <xm:f>$A21=Техлист!$A$16</xm:f>
            <x14:dxf>
              <font>
                <color rgb="FFEC6600"/>
              </font>
            </x14:dxf>
          </x14:cfRule>
          <x14:cfRule type="expression" priority="579" id="{F9C36743-A065-4FA9-A857-5F7E017C33E3}">
            <xm:f>$K21=Техлист!$A$15</xm:f>
            <x14:dxf>
              <fill>
                <patternFill>
                  <bgColor rgb="FFFF6D00"/>
                </patternFill>
              </fill>
            </x14:dxf>
          </x14:cfRule>
          <x14:cfRule type="expression" priority="580" id="{C1FB027B-3F31-439F-87EE-04186B04982C}">
            <xm:f>$A21=Техлист!$A$15</xm:f>
            <x14:dxf>
              <font>
                <color rgb="FFFF6D00"/>
              </font>
            </x14:dxf>
          </x14:cfRule>
          <x14:cfRule type="expression" priority="581" id="{4AB65DC6-64DE-4EBB-A901-8759B75F1CAB}">
            <xm:f>$K21=Техлист!$A$14</xm:f>
            <x14:dxf>
              <fill>
                <patternFill>
                  <bgColor rgb="FFDD4400"/>
                </patternFill>
              </fill>
            </x14:dxf>
          </x14:cfRule>
          <x14:cfRule type="expression" priority="582" id="{56D2E4FB-2C55-40C2-94C5-27B9E948AEEC}">
            <xm:f>$A21=Техлист!$A$14</xm:f>
            <x14:dxf>
              <font>
                <color rgb="FFDD4400"/>
              </font>
            </x14:dxf>
          </x14:cfRule>
          <x14:cfRule type="expression" priority="583" id="{F1538BBB-BFA3-4516-B9DF-711F0C970666}">
            <xm:f>$K21=Техлист!$A$13</xm:f>
            <x14:dxf>
              <fill>
                <patternFill>
                  <bgColor rgb="FFD33000"/>
                </patternFill>
              </fill>
            </x14:dxf>
          </x14:cfRule>
          <x14:cfRule type="expression" priority="584" id="{D76127F1-B8B4-4854-B38B-7439D77BC5AD}">
            <xm:f>$A21=Техлист!$A$13</xm:f>
            <x14:dxf>
              <font>
                <color rgb="FFD33000"/>
              </font>
            </x14:dxf>
          </x14:cfRule>
          <x14:cfRule type="expression" priority="585" id="{404B089D-4E6B-4E9E-9D3A-FFF5427B10D4}">
            <xm:f>$K21=Техлист!$A$12</xm:f>
            <x14:dxf>
              <fill>
                <patternFill>
                  <bgColor rgb="FFC70C00"/>
                </patternFill>
              </fill>
            </x14:dxf>
          </x14:cfRule>
          <x14:cfRule type="expression" priority="586" id="{69729E9F-4203-4448-B750-7C36C3132C65}">
            <xm:f>$A21=Техлист!$A$12</xm:f>
            <x14:dxf>
              <font>
                <color rgb="FFC70C00"/>
              </font>
            </x14:dxf>
          </x14:cfRule>
          <x14:cfRule type="expression" priority="587" id="{2CB027D6-734C-4511-8F3D-2B6616EFE795}">
            <xm:f>$K21=Техлист!$A$11</xm:f>
            <x14:dxf>
              <fill>
                <patternFill>
                  <bgColor rgb="FFAF000B"/>
                </patternFill>
              </fill>
            </x14:dxf>
          </x14:cfRule>
          <x14:cfRule type="expression" priority="588" id="{CF3F07EA-0874-47A4-9DFA-0E7FAA1FB3D8}">
            <xm:f>$A21=Техлист!$A$11</xm:f>
            <x14:dxf>
              <font>
                <color rgb="FFAF000B"/>
              </font>
            </x14:dxf>
          </x14:cfRule>
          <x14:cfRule type="expression" priority="589" id="{D0514366-5FD1-4261-BFCC-A9087BD0F7BC}">
            <xm:f>$K21=Техлист!$A$10</xm:f>
            <x14:dxf>
              <fill>
                <patternFill>
                  <bgColor rgb="FF910814"/>
                </patternFill>
              </fill>
            </x14:dxf>
          </x14:cfRule>
          <x14:cfRule type="expression" priority="590" id="{7C4BF0AC-BF5E-4BD3-8D9A-0A1E88F10314}">
            <xm:f>$A21=Техлист!$A$10</xm:f>
            <x14:dxf>
              <font>
                <color rgb="FF910814"/>
              </font>
            </x14:dxf>
          </x14:cfRule>
          <x14:cfRule type="expression" priority="591" id="{7D4E8EFF-9613-4E1C-A1C3-26D670B39EC8}">
            <xm:f>$K21=Техлист!$A$9</xm:f>
            <x14:dxf>
              <fill>
                <patternFill>
                  <bgColor rgb="FF740210"/>
                </patternFill>
              </fill>
            </x14:dxf>
          </x14:cfRule>
          <x14:cfRule type="expression" priority="592" id="{B78E5D0E-22D9-495F-8EA2-D31AA31859CD}">
            <xm:f>$A21=Техлист!$A$9</xm:f>
            <x14:dxf>
              <font>
                <color rgb="FF740210"/>
              </font>
            </x14:dxf>
          </x14:cfRule>
          <x14:cfRule type="expression" priority="593" id="{5E878ABB-89C4-43A3-8C68-531DF3D0C2EA}">
            <xm:f>$K21=Техлист!$A$8</xm:f>
            <x14:dxf>
              <fill>
                <patternFill>
                  <bgColor rgb="FF571120"/>
                </patternFill>
              </fill>
            </x14:dxf>
          </x14:cfRule>
          <x14:cfRule type="expression" priority="594" id="{A8705EC7-E844-42B7-A0F0-CA44C4C92F3E}">
            <xm:f>$A21=Техлист!$A$8</xm:f>
            <x14:dxf>
              <font>
                <color rgb="FF571120"/>
              </font>
            </x14:dxf>
          </x14:cfRule>
          <x14:cfRule type="expression" priority="595" id="{6BD26BAD-BE04-4AFC-9CDD-14A7EFE25E27}">
            <xm:f>$K21=Техлист!$A$7</xm:f>
            <x14:dxf>
              <fill>
                <patternFill>
                  <bgColor rgb="FFF1E10E"/>
                </patternFill>
              </fill>
            </x14:dxf>
          </x14:cfRule>
          <x14:cfRule type="expression" priority="596" id="{30399B67-A0FE-4375-89C0-A434701A1478}">
            <xm:f>$A21=Техлист!$A$7</xm:f>
            <x14:dxf>
              <font>
                <color rgb="FFF1E10E"/>
              </font>
            </x14:dxf>
          </x14:cfRule>
          <x14:cfRule type="expression" priority="597" id="{1DF6B6C1-17BE-413F-9AB7-9B36FD1B9B5C}">
            <xm:f>$K21=Техлист!$A$6</xm:f>
            <x14:dxf>
              <fill>
                <patternFill>
                  <bgColor rgb="FFF2CB00"/>
                </patternFill>
              </fill>
            </x14:dxf>
          </x14:cfRule>
          <x14:cfRule type="expression" priority="598" id="{935B8652-3870-4C34-B91D-3F14E8450991}">
            <xm:f>$A21=Техлист!$A$6</xm:f>
            <x14:dxf>
              <font>
                <color rgb="FFF2CB00"/>
              </font>
            </x14:dxf>
          </x14:cfRule>
          <x14:cfRule type="expression" priority="599" id="{A7678ABB-1728-4D9F-ACD0-A3C64C685668}">
            <xm:f>$K21=Техлист!$A$5</xm:f>
            <x14:dxf>
              <fill>
                <patternFill>
                  <bgColor rgb="FFFEC600"/>
                </patternFill>
              </fill>
            </x14:dxf>
          </x14:cfRule>
          <x14:cfRule type="expression" priority="600" id="{B35517F8-793A-4E00-9338-B4F0D5397F2C}">
            <xm:f>$A21=Техлист!$A$5</xm:f>
            <x14:dxf>
              <font>
                <color rgb="FFFEC600"/>
              </font>
            </x14:dxf>
          </x14:cfRule>
          <x14:cfRule type="expression" priority="601" id="{3724CCE5-D3F0-410F-8360-8DD885954416}">
            <xm:f>$K21=Техлист!$A$4</xm:f>
            <x14:dxf>
              <fill>
                <patternFill>
                  <bgColor rgb="FFFCA600"/>
                </patternFill>
              </fill>
            </x14:dxf>
          </x14:cfRule>
          <x14:cfRule type="expression" priority="602" id="{B5DD903F-9EAA-4307-AA0F-215B24807566}">
            <xm:f>$A21=Техлист!$A$4</xm:f>
            <x14:dxf>
              <font>
                <color rgb="FFFCA600"/>
              </font>
            </x14:dxf>
          </x14:cfRule>
          <x14:cfRule type="expression" priority="603" id="{8B3B1C91-5212-43B9-97CF-B851C24A230A}">
            <xm:f>$K21=Техлист!$A$3</xm:f>
            <x14:dxf>
              <fill>
                <patternFill>
                  <bgColor rgb="FFE8A700"/>
                </patternFill>
              </fill>
            </x14:dxf>
          </x14:cfRule>
          <x14:cfRule type="expression" priority="604" id="{0DD0950A-BF0A-41A9-8318-56DA21E584CF}">
            <xm:f>$A21=Техлист!$A$3</xm:f>
            <x14:dxf>
              <font>
                <color rgb="FFE8A700"/>
              </font>
            </x14:dxf>
          </x14:cfRule>
          <xm:sqref>A19</xm:sqref>
        </x14:conditionalFormatting>
        <x14:conditionalFormatting xmlns:xm="http://schemas.microsoft.com/office/excel/2006/main">
          <x14:cfRule type="expression" priority="3" id="{41593E75-17A7-49F2-ADBE-B70ED5A53174}">
            <xm:f>$K16=Техлист!$A$60</xm:f>
            <x14:dxf>
              <fill>
                <patternFill>
                  <bgColor rgb="FF69401E"/>
                </patternFill>
              </fill>
            </x14:dxf>
          </x14:cfRule>
          <x14:cfRule type="expression" priority="375" id="{008E48E3-CC63-41DC-A1C9-672AEE45FBFA}">
            <xm:f>$A16=Техлист!$A$60</xm:f>
            <x14:dxf>
              <font>
                <color rgb="FF69401E"/>
              </font>
            </x14:dxf>
          </x14:cfRule>
          <x14:cfRule type="expression" priority="376" id="{BC3250F0-D00E-45E9-A280-EE7622842088}">
            <xm:f>$K16=Техлист!$A$59</xm:f>
            <x14:dxf>
              <fill>
                <patternFill>
                  <bgColor rgb="FF796532"/>
                </patternFill>
              </fill>
            </x14:dxf>
          </x14:cfRule>
          <x14:cfRule type="expression" priority="377" id="{68204617-E241-449C-88E7-D6F0561D7F4B}">
            <xm:f>$A16=Техлист!$A$59</xm:f>
            <x14:dxf>
              <font>
                <color rgb="FF796532"/>
              </font>
            </x14:dxf>
          </x14:cfRule>
          <x14:cfRule type="expression" priority="378" id="{80805135-BAE1-4254-BF4F-BC2820CE2998}">
            <xm:f>$K16=Техлист!$A$58</xm:f>
            <x14:dxf>
              <fill>
                <patternFill>
                  <bgColor rgb="FF6F7274"/>
                </patternFill>
              </fill>
            </x14:dxf>
          </x14:cfRule>
          <x14:cfRule type="expression" priority="379" id="{7D9D63E4-F7A2-4209-9C2B-875495D281FD}">
            <xm:f>$A16=Техлист!$A$58</xm:f>
            <x14:dxf>
              <font>
                <color rgb="FF6F7274"/>
              </font>
            </x14:dxf>
          </x14:cfRule>
          <x14:cfRule type="expression" priority="380" id="{0EC17BF7-B45F-4EE8-9B70-CC60A69D9F94}">
            <xm:f>$K16=Техлист!$A$57</xm:f>
            <x14:dxf>
              <fill>
                <patternFill>
                  <bgColor rgb="FFC0C3C3"/>
                </patternFill>
              </fill>
            </x14:dxf>
          </x14:cfRule>
          <x14:cfRule type="expression" priority="381" id="{BC89627B-A127-4ABB-842C-A6399373B906}">
            <xm:f>$A16=Техлист!$A$57</xm:f>
            <x14:dxf>
              <font>
                <color rgb="FFC0C3C3"/>
              </font>
            </x14:dxf>
          </x14:cfRule>
          <x14:cfRule type="expression" priority="382" id="{BC1B9CE9-4F3C-4229-98FC-7279ED549FF6}">
            <xm:f>$K16=Техлист!$A$56</xm:f>
            <x14:dxf>
              <fill>
                <patternFill>
                  <bgColor rgb="FF8A8F8C"/>
                </patternFill>
              </fill>
            </x14:dxf>
          </x14:cfRule>
          <x14:cfRule type="expression" priority="383" id="{5F3D73ED-6D6B-4546-AB42-970CDCC67245}">
            <xm:f>$A16=Техлист!$A$56</xm:f>
            <x14:dxf>
              <font>
                <color rgb="FF8A8F8C"/>
              </font>
            </x14:dxf>
          </x14:cfRule>
          <x14:cfRule type="expression" priority="384" id="{F0E1B7C8-723A-465E-943D-D9765452C5FB}">
            <xm:f>$K16=Техлист!$A$55</xm:f>
            <x14:dxf>
              <fill>
                <patternFill>
                  <bgColor rgb="FF808588"/>
                </patternFill>
              </fill>
            </x14:dxf>
          </x14:cfRule>
          <x14:cfRule type="expression" priority="385" id="{04C4EDB3-8946-4592-928F-BA8E10B01A32}">
            <xm:f>$A16=Техлист!$A$55</xm:f>
            <x14:dxf>
              <font>
                <color rgb="FF808588"/>
              </font>
            </x14:dxf>
          </x14:cfRule>
          <x14:cfRule type="expression" priority="386" id="{C61FA861-1A86-4110-847B-0EB92EA111E7}">
            <xm:f>$K16=Техлист!$A$54</xm:f>
            <x14:dxf>
              <fill>
                <patternFill>
                  <bgColor rgb="FF757D7C"/>
                </patternFill>
              </fill>
            </x14:dxf>
          </x14:cfRule>
          <x14:cfRule type="expression" priority="387" id="{77F88B23-C180-457C-8CA3-A3E36BFD29F5}">
            <xm:f>$A16=Техлист!$A$54</xm:f>
            <x14:dxf>
              <font>
                <color rgb="FF757D7C"/>
              </font>
            </x14:dxf>
          </x14:cfRule>
          <x14:cfRule type="expression" priority="388" id="{9E46FF7C-4FCD-47C0-B96B-4687642EF8DD}">
            <xm:f>$K16=Техлист!$A$53</xm:f>
            <x14:dxf>
              <fill>
                <patternFill>
                  <bgColor rgb="FF4B4C4C"/>
                </patternFill>
              </fill>
            </x14:dxf>
          </x14:cfRule>
          <x14:cfRule type="expression" priority="389" id="{88B3C752-526F-4D33-B392-D5A1B5928A13}">
            <xm:f>$A16=Техлист!$A$53</xm:f>
            <x14:dxf>
              <font>
                <color rgb="FF4B4C4C"/>
              </font>
            </x14:dxf>
          </x14:cfRule>
          <x14:cfRule type="expression" priority="390" id="{DCD38F90-B245-4CF0-B94F-0C104D6ED4EE}">
            <xm:f>$K16=Техлист!$A$52</xm:f>
            <x14:dxf>
              <fill>
                <patternFill>
                  <bgColor rgb="FF000000"/>
                </patternFill>
              </fill>
            </x14:dxf>
          </x14:cfRule>
          <x14:cfRule type="expression" priority="391" id="{71F485A4-47FA-4D60-8D74-D75870ED8DE8}">
            <xm:f>$A16=Техлист!$A$52</xm:f>
            <x14:dxf>
              <font>
                <color rgb="FF000000"/>
              </font>
            </x14:dxf>
          </x14:cfRule>
          <x14:cfRule type="expression" priority="392" id="{F08C00F0-363C-4605-9D85-926160CAC898}">
            <xm:f>$K16=Техлист!$A$51</xm:f>
            <x14:dxf>
              <fill>
                <patternFill>
                  <bgColor rgb="FFE7D293"/>
                </patternFill>
              </fill>
            </x14:dxf>
          </x14:cfRule>
          <x14:cfRule type="expression" priority="393" id="{3C3F3B15-B283-41C8-BFDB-A152C702DA1B}">
            <xm:f>$A16=Техлист!$A$51</xm:f>
            <x14:dxf>
              <font>
                <color rgb="FFE7D293"/>
              </font>
            </x14:dxf>
          </x14:cfRule>
          <x14:cfRule type="expression" priority="394" id="{BC2858ED-3659-4F6C-8C91-5ADB5ECC6204}">
            <xm:f>$K16=Техлист!$A$50</xm:f>
            <x14:dxf>
              <fill>
                <patternFill>
                  <bgColor rgb="FFCDC09E"/>
                </patternFill>
              </fill>
            </x14:dxf>
          </x14:cfRule>
          <x14:cfRule type="expression" priority="395" id="{90BC4E58-CD41-4848-A851-CEA04F76BDCB}">
            <xm:f>$A16=Техлист!$A$50</xm:f>
            <x14:dxf>
              <font>
                <color rgb="FFCDC09E"/>
              </font>
            </x14:dxf>
          </x14:cfRule>
          <x14:cfRule type="expression" priority="396" id="{FB56ACB1-3B68-4BC3-90C0-BD0FDA2F2130}">
            <xm:f>$K16=Техлист!$A$49</xm:f>
            <x14:dxf>
              <fill>
                <patternFill>
                  <bgColor rgb="FFA8875A"/>
                </patternFill>
              </fill>
            </x14:dxf>
          </x14:cfRule>
          <x14:cfRule type="expression" priority="397" id="{808D2F3D-3FB4-4150-9E70-DB62F2577402}">
            <xm:f>$A16=Техлист!$A$49</xm:f>
            <x14:dxf>
              <font>
                <color rgb="FFA8875A"/>
              </font>
            </x14:dxf>
          </x14:cfRule>
          <x14:cfRule type="expression" priority="398" id="{C26343DC-5020-40F9-9C71-5316E17B0719}">
            <xm:f>$K16=Техлист!$A$48</xm:f>
            <x14:dxf>
              <fill>
                <patternFill>
                  <bgColor rgb="FFAF591E"/>
                </patternFill>
              </fill>
            </x14:dxf>
          </x14:cfRule>
          <x14:cfRule type="expression" priority="399" id="{7CE3DC91-4294-43EC-B590-5EB907DA56C1}">
            <xm:f>$A16=Техлист!$A$48</xm:f>
            <x14:dxf>
              <font>
                <color rgb="FFAF591E"/>
              </font>
            </x14:dxf>
          </x14:cfRule>
          <x14:cfRule type="expression" priority="400" id="{9604B4AD-74EC-4B53-8647-96BC392638B8}">
            <xm:f>$K16=Техлист!$A$47</xm:f>
            <x14:dxf>
              <fill>
                <patternFill>
                  <bgColor rgb="FF55331C"/>
                </patternFill>
              </fill>
            </x14:dxf>
          </x14:cfRule>
          <x14:cfRule type="expression" priority="401" id="{5C6CFF37-C07D-475C-B6DB-AAFFC850FA6D}">
            <xm:f>$A16=Техлист!$A$47</xm:f>
            <x14:dxf>
              <font>
                <color rgb="FF55331C"/>
              </font>
            </x14:dxf>
          </x14:cfRule>
          <x14:cfRule type="expression" priority="402" id="{2A0D386A-ED5A-441A-93FC-4B3C74D78725}">
            <xm:f>$K16=Техлист!$A$46</xm:f>
            <x14:dxf>
              <fill>
                <patternFill>
                  <bgColor rgb="FF6AA72F"/>
                </patternFill>
              </fill>
            </x14:dxf>
          </x14:cfRule>
          <x14:cfRule type="expression" priority="403" id="{BD681FF8-D8DE-4548-B497-B6F92B776A35}">
            <xm:f>$A16=Техлист!$A$46</xm:f>
            <x14:dxf>
              <font>
                <color rgb="FF6AA72F"/>
              </font>
            </x14:dxf>
          </x14:cfRule>
          <x14:cfRule type="expression" priority="404" id="{2797F426-C3BC-480E-9880-E55B1D6D790A}">
            <xm:f>$K16=Техлист!$A$45</xm:f>
            <x14:dxf>
              <fill>
                <patternFill>
                  <bgColor rgb="FF239B11"/>
                </patternFill>
              </fill>
            </x14:dxf>
          </x14:cfRule>
          <x14:cfRule type="expression" priority="405" id="{05B0072F-BFF1-4EA9-8AA9-4BD0A8FCEB5D}">
            <xm:f>$A16=Техлист!$A$45</xm:f>
            <x14:dxf>
              <font>
                <color rgb="FF239B11"/>
              </font>
            </x14:dxf>
          </x14:cfRule>
          <x14:cfRule type="expression" priority="406" id="{9B6B0526-14C3-4707-ABD7-1D0B45A364E2}">
            <xm:f>$K16=Техлист!$A$44</xm:f>
            <x14:dxf>
              <fill>
                <patternFill>
                  <bgColor rgb="FF00893A"/>
                </patternFill>
              </fill>
            </x14:dxf>
          </x14:cfRule>
          <x14:cfRule type="expression" priority="407" id="{7A638A04-DBA2-4DDF-9CD3-BDAD418C84AF}">
            <xm:f>$A16=Техлист!$A$44</xm:f>
            <x14:dxf>
              <font>
                <color rgb="FF00893A"/>
              </font>
            </x14:dxf>
          </x14:cfRule>
          <x14:cfRule type="expression" priority="408" id="{E2B08962-A1EA-42F1-9C79-C3E7701E49DD}">
            <xm:f>$K16=Техлист!$A$43</xm:f>
            <x14:dxf>
              <fill>
                <patternFill>
                  <bgColor rgb="FF00783F"/>
                </patternFill>
              </fill>
            </x14:dxf>
          </x14:cfRule>
          <x14:cfRule type="expression" priority="409" id="{D2496DDD-C0C5-4740-B1F1-22265ED38900}">
            <xm:f>$A16=Техлист!$A$43</xm:f>
            <x14:dxf>
              <font>
                <color rgb="FF00783F"/>
              </font>
            </x14:dxf>
          </x14:cfRule>
          <x14:cfRule type="expression" priority="410" id="{8426E8AB-3D5D-4D40-A412-7AE652E170FA}">
            <xm:f>$K16=Техлист!$A$42</xm:f>
            <x14:dxf>
              <fill>
                <patternFill>
                  <bgColor rgb="FF007A4D"/>
                </patternFill>
              </fill>
            </x14:dxf>
          </x14:cfRule>
          <x14:cfRule type="expression" priority="411" id="{4A83173C-A188-4F4B-92C3-A5D121E266FC}">
            <xm:f>$A16=Техлист!$A$42</xm:f>
            <x14:dxf>
              <font>
                <color rgb="FF007A4D"/>
              </font>
            </x14:dxf>
          </x14:cfRule>
          <x14:cfRule type="expression" priority="412" id="{C1DFC756-1FDC-4B8C-80F1-1B1C0A5AA04C}">
            <xm:f>$K16=Техлист!$A$41</xm:f>
            <x14:dxf>
              <fill>
                <patternFill>
                  <bgColor rgb="FF005236"/>
                </patternFill>
              </fill>
            </x14:dxf>
          </x14:cfRule>
          <x14:cfRule type="expression" priority="413" id="{5A798273-EDE8-478E-85AB-D9DB1FE6BF1E}">
            <xm:f>$A16=Техлист!$A$41</xm:f>
            <x14:dxf>
              <font>
                <color rgb="FF005236"/>
              </font>
            </x14:dxf>
          </x14:cfRule>
          <x14:cfRule type="expression" priority="414" id="{88EDED98-7CDA-42AE-BE48-3CCB242BC8A3}">
            <xm:f>$K16=Техлист!$A$40</xm:f>
            <x14:dxf>
              <fill>
                <patternFill>
                  <bgColor rgb="FF003C24"/>
                </patternFill>
              </fill>
            </x14:dxf>
          </x14:cfRule>
          <x14:cfRule type="expression" priority="415" id="{3860AC37-EBA0-427E-8BE1-B119CF3FA8EB}">
            <xm:f>$A16=Техлист!$A$40</xm:f>
            <x14:dxf>
              <font>
                <color rgb="FF003C24"/>
              </font>
            </x14:dxf>
          </x14:cfRule>
          <x14:cfRule type="expression" priority="416" id="{C60F8F78-53D2-4C58-80EB-0E2B5A10605A}">
            <xm:f>$K16=Техлист!$A$39</xm:f>
            <x14:dxf>
              <fill>
                <patternFill>
                  <bgColor rgb="FF5FCEB7"/>
                </patternFill>
              </fill>
            </x14:dxf>
          </x14:cfRule>
          <x14:cfRule type="expression" priority="417" id="{997EBFD2-D2B2-4B00-B97F-395208185F0D}">
            <xm:f>$A16=Техлист!$A$39</xm:f>
            <x14:dxf>
              <font>
                <color rgb="FF5FCEB7"/>
              </font>
            </x14:dxf>
          </x14:cfRule>
          <x14:cfRule type="expression" priority="418" id="{D3E22EC9-C458-41E4-A18A-2613F356DD37}">
            <xm:f>$K16=Техлист!$A$38</xm:f>
            <x14:dxf>
              <fill>
                <patternFill>
                  <bgColor rgb="FF009B97"/>
                </patternFill>
              </fill>
            </x14:dxf>
          </x14:cfRule>
          <x14:cfRule type="expression" priority="419" id="{9A98117C-53A3-4F0D-B156-4BDEB317E46A}">
            <xm:f>$A16=Техлист!$A$38</xm:f>
            <x14:dxf>
              <font>
                <color rgb="FF009B97"/>
              </font>
            </x14:dxf>
          </x14:cfRule>
          <x14:cfRule type="expression" priority="420" id="{F502A109-410E-47D3-8154-42A7D30E969E}">
            <xm:f>$K16=Техлист!$A$37</xm:f>
            <x14:dxf>
              <fill>
                <patternFill>
                  <bgColor rgb="FF00838E"/>
                </patternFill>
              </fill>
            </x14:dxf>
          </x14:cfRule>
          <x14:cfRule type="expression" priority="421" id="{B00EC8D1-1DCB-413D-8B84-4DDC29A335DB}">
            <xm:f>$A16=Техлист!$A$37</xm:f>
            <x14:dxf>
              <font>
                <color rgb="FF00838E"/>
              </font>
            </x14:dxf>
          </x14:cfRule>
          <x14:cfRule type="expression" priority="422" id="{BD01743C-5C70-4BD4-98B6-622E236E0CBA}">
            <xm:f>$K16=Техлист!$A$36</xm:f>
            <x14:dxf>
              <fill>
                <patternFill>
                  <bgColor rgb="FF43A2D3"/>
                </patternFill>
              </fill>
            </x14:dxf>
          </x14:cfRule>
          <x14:cfRule type="expression" priority="423" id="{238F7A5C-12F4-465D-BB55-E484BF58B3B4}">
            <xm:f>$A16=Техлист!$A$36</xm:f>
            <x14:dxf>
              <font>
                <color rgb="FF43A2D3"/>
              </font>
            </x14:dxf>
          </x14:cfRule>
          <x14:cfRule type="expression" priority="424" id="{D3A2E4AB-3A31-48D7-8DAD-6CFE725BC00E}">
            <xm:f>$K16=Техлист!$A$35</xm:f>
            <x14:dxf>
              <fill>
                <patternFill>
                  <bgColor rgb="FF0088C3"/>
                </patternFill>
              </fill>
            </x14:dxf>
          </x14:cfRule>
          <x14:cfRule type="expression" priority="425" id="{BB07FC03-55A0-4AB4-A3BB-279323FD982B}">
            <xm:f>$A16=Техлист!$A$35</xm:f>
            <x14:dxf>
              <font>
                <color rgb="FF0088C3"/>
              </font>
            </x14:dxf>
          </x14:cfRule>
          <x14:cfRule type="expression" priority="426" id="{71FE1059-B211-4611-852E-E3C64C19DE33}">
            <xm:f>$K16=Техлист!$A$34</xm:f>
            <x14:dxf>
              <fill>
                <patternFill>
                  <bgColor rgb="FF0074BB"/>
                </patternFill>
              </fill>
            </x14:dxf>
          </x14:cfRule>
          <x14:cfRule type="expression" priority="427" id="{CC966176-6D0F-4324-8822-D1AE2B7DC3B7}">
            <xm:f>$A16=Техлист!$A$34</xm:f>
            <x14:dxf>
              <font>
                <color rgb="FF0074BB"/>
              </font>
            </x14:dxf>
          </x14:cfRule>
          <x14:cfRule type="expression" priority="428" id="{6F69585C-8A9D-4968-97E3-207D410F7E95}">
            <xm:f>$K16=Техлист!$A$33</xm:f>
            <x14:dxf>
              <fill>
                <patternFill>
                  <bgColor rgb="FF005EAD"/>
                </patternFill>
              </fill>
            </x14:dxf>
          </x14:cfRule>
          <x14:cfRule type="expression" priority="429" id="{288AED81-EDE4-44F2-8BBB-3FF2B02AF328}">
            <xm:f>$A16=Техлист!$A$33</xm:f>
            <x14:dxf>
              <font>
                <color rgb="FF005EAD"/>
              </font>
            </x14:dxf>
          </x14:cfRule>
          <x14:cfRule type="expression" priority="430" id="{30960F6D-2231-4544-B4B9-D4A2CEB1F4AB}">
            <xm:f>$K16=Техлист!$A$32</xm:f>
            <x14:dxf>
              <fill>
                <patternFill>
                  <bgColor rgb="FF004F9F"/>
                </patternFill>
              </fill>
            </x14:dxf>
          </x14:cfRule>
          <x14:cfRule type="expression" priority="431" id="{4FCE34F1-C5CC-462E-B8EC-1026AD646041}">
            <xm:f>$A16=Техлист!$A$32</xm:f>
            <x14:dxf>
              <font>
                <color rgb="FF004F9F"/>
              </font>
            </x14:dxf>
          </x14:cfRule>
          <x14:cfRule type="expression" priority="432" id="{78A160A9-60B8-4D96-BA56-C2E720CEE6B2}">
            <xm:f>$K16=Техлист!$A$31</xm:f>
            <x14:dxf>
              <fill>
                <patternFill>
                  <bgColor rgb="FF004583"/>
                </patternFill>
              </fill>
            </x14:dxf>
          </x14:cfRule>
          <x14:cfRule type="expression" priority="433" id="{76D838C8-B714-4B2B-A996-975FF10B3591}">
            <xm:f>$A16=Техлист!$A$31</xm:f>
            <x14:dxf>
              <font>
                <color rgb="FF004583"/>
              </font>
            </x14:dxf>
          </x14:cfRule>
          <x14:cfRule type="expression" priority="434" id="{BCAD6FA4-6470-40DD-A27D-1259F2D1F870}">
            <xm:f>$K16=Техлист!$A$30</xm:f>
            <x14:dxf>
              <fill>
                <patternFill>
                  <bgColor rgb="FF00418E"/>
                </patternFill>
              </fill>
            </x14:dxf>
          </x14:cfRule>
          <x14:cfRule type="expression" priority="435" id="{9EEAE9A3-8692-4E88-AD14-D1517B206727}">
            <xm:f>$A16=Техлист!$A$30</xm:f>
            <x14:dxf>
              <font>
                <color rgb="FF00418E"/>
              </font>
            </x14:dxf>
          </x14:cfRule>
          <x14:cfRule type="expression" priority="436" id="{90676BA6-E240-4E6F-8EB4-5F9897B3A511}">
            <xm:f>$K16=Техлист!$A$29</xm:f>
            <x14:dxf>
              <fill>
                <patternFill>
                  <bgColor rgb="FF003A78"/>
                </patternFill>
              </fill>
            </x14:dxf>
          </x14:cfRule>
          <x14:cfRule type="expression" priority="437" id="{E07240AA-88C5-40E3-9C49-1EB53B5ACE15}">
            <xm:f>$A16=Техлист!$A$29</xm:f>
            <x14:dxf>
              <font>
                <color rgb="FF003A78"/>
              </font>
            </x14:dxf>
          </x14:cfRule>
          <x14:cfRule type="expression" priority="438" id="{D1DFBC9E-E92F-4783-83EE-8FB857F3A5F9}">
            <xm:f>$K16=Техлист!$A$28</xm:f>
            <x14:dxf>
              <fill>
                <patternFill>
                  <bgColor rgb="FF1B2FAA"/>
                </patternFill>
              </fill>
            </x14:dxf>
          </x14:cfRule>
          <x14:cfRule type="expression" priority="439" id="{CC684F92-57C3-4D97-93DF-99C58A2C0B81}">
            <xm:f>$A16=Техлист!$A$28</xm:f>
            <x14:dxf>
              <font>
                <color rgb="FF1B2FAA"/>
              </font>
            </x14:dxf>
          </x14:cfRule>
          <x14:cfRule type="expression" priority="440" id="{83419ACF-F49D-4BD2-B0E4-1ADA345A4407}">
            <xm:f>$K16=Техлист!$A$27</xm:f>
            <x14:dxf>
              <fill>
                <patternFill>
                  <bgColor rgb="FF172B79"/>
                </patternFill>
              </fill>
            </x14:dxf>
          </x14:cfRule>
          <x14:cfRule type="expression" priority="441" id="{C5634CA5-FAE0-4BAD-BF0A-DF2FB2D775D3}">
            <xm:f>$A16=Техлист!$A$27</xm:f>
            <x14:dxf>
              <font>
                <color rgb="FF172B79"/>
              </font>
            </x14:dxf>
          </x14:cfRule>
          <x14:cfRule type="expression" priority="442" id="{D54D7595-A02D-48D7-B623-0ABD7178C062}">
            <xm:f>$K16=Техлист!$A$26</xm:f>
            <x14:dxf>
              <fill>
                <patternFill>
                  <bgColor rgb="FF0D1F6A"/>
                </patternFill>
              </fill>
            </x14:dxf>
          </x14:cfRule>
          <x14:cfRule type="expression" priority="443" id="{38256F13-578C-4A60-8A76-E658342C84F8}">
            <xm:f>$A16=Техлист!$A$26</xm:f>
            <x14:dxf>
              <font>
                <color rgb="FF0D1F6A"/>
              </font>
            </x14:dxf>
          </x14:cfRule>
          <x14:cfRule type="expression" priority="444" id="{6F036827-DE24-49AD-B3CF-1C1F483C3B0D}">
            <xm:f>$K16=Техлист!$A$25</xm:f>
            <x14:dxf>
              <fill>
                <patternFill>
                  <bgColor rgb="FF1C2F5E"/>
                </patternFill>
              </fill>
            </x14:dxf>
          </x14:cfRule>
          <x14:cfRule type="expression" priority="445" id="{B7B4B73C-3CA2-4A1D-8AFA-60458C33DC41}">
            <xm:f>$A16=Техлист!$A$25</xm:f>
            <x14:dxf>
              <font>
                <color rgb="FF1C2F5E"/>
              </font>
            </x14:dxf>
          </x14:cfRule>
          <x14:cfRule type="expression" priority="446" id="{A9BA59C7-85FB-49A4-8981-95003CEF6640}">
            <xm:f>$K16=Техлист!$A$24</xm:f>
            <x14:dxf>
              <fill>
                <patternFill>
                  <bgColor rgb="FF0F113A"/>
                </patternFill>
              </fill>
            </x14:dxf>
          </x14:cfRule>
          <x14:cfRule type="expression" priority="447" id="{226003B5-5A1E-4398-BB95-7980458DDBC9}">
            <xm:f>$A16=Техлист!$A$24</xm:f>
            <x14:dxf>
              <font>
                <color rgb="FF0F113A"/>
              </font>
            </x14:dxf>
          </x14:cfRule>
          <x14:cfRule type="expression" priority="448" id="{541F577D-6243-4DE2-BE7A-5A6E8AB81162}">
            <xm:f>$K16=Техлист!$A$23</xm:f>
            <x14:dxf>
              <fill>
                <patternFill>
                  <bgColor rgb="FF131D39"/>
                </patternFill>
              </fill>
            </x14:dxf>
          </x14:cfRule>
          <x14:cfRule type="expression" priority="449" id="{E070A223-7899-4F01-B712-E28D31794418}">
            <xm:f>$A16=Техлист!$A$23</xm:f>
            <x14:dxf>
              <font>
                <color rgb="FF131D39"/>
              </font>
            </x14:dxf>
          </x14:cfRule>
          <x14:cfRule type="expression" priority="450" id="{BE200E4B-1182-4881-9B45-6E261D3B8EC7}">
            <xm:f>$K16=Техлист!$A$22</xm:f>
            <x14:dxf>
              <fill>
                <patternFill patternType="solid">
                  <bgColor rgb="FFEF87B8"/>
                </patternFill>
              </fill>
            </x14:dxf>
          </x14:cfRule>
          <x14:cfRule type="expression" priority="451" id="{9D4AA871-751F-49B2-BA90-EA845856AE72}">
            <xm:f>$A16=Техлист!$A$22</xm:f>
            <x14:dxf>
              <font>
                <color rgb="FFEF87B8"/>
              </font>
            </x14:dxf>
          </x14:cfRule>
          <x14:cfRule type="expression" priority="452" id="{8ED2406D-4F46-4EDA-BC0F-4BC72D0CC6FF}">
            <xm:f>$K16=Техлист!$A$21</xm:f>
            <x14:dxf>
              <fill>
                <patternFill>
                  <bgColor rgb="FFC3286A"/>
                </patternFill>
              </fill>
            </x14:dxf>
          </x14:cfRule>
          <x14:cfRule type="expression" priority="453" id="{EE47CF62-003F-415D-942B-1213D5955ECA}">
            <xm:f>$A16=Техлист!$A$21</xm:f>
            <x14:dxf>
              <font>
                <color rgb="FFC3286A"/>
              </font>
            </x14:dxf>
          </x14:cfRule>
          <x14:cfRule type="expression" priority="454" id="{B821350E-3246-487B-A5DD-7C82DF61EFAD}">
            <xm:f>$K16=Техлист!$A$20</xm:f>
            <x14:dxf>
              <fill>
                <patternFill>
                  <bgColor rgb="FFBA94BC"/>
                </patternFill>
              </fill>
            </x14:dxf>
          </x14:cfRule>
          <x14:cfRule type="expression" priority="455" id="{51526359-AC95-4D25-953E-0FC6950FC2DE}">
            <xm:f>$A16=Техлист!$A$20</xm:f>
            <x14:dxf>
              <font>
                <color rgb="FFBA94BC"/>
              </font>
            </x14:dxf>
          </x14:cfRule>
          <x14:cfRule type="expression" priority="456" id="{0B397EDE-1819-4695-AF21-1EF82D9D9D06}">
            <xm:f>$K16=Техлист!$A$19</xm:f>
            <x14:dxf>
              <fill>
                <patternFill>
                  <bgColor rgb="FF785FA2"/>
                </patternFill>
              </fill>
            </x14:dxf>
          </x14:cfRule>
          <x14:cfRule type="expression" priority="457" id="{C832BBAC-07C2-45D1-A801-74C8E2784EA0}">
            <xm:f>$A16=Техлист!$A$19</xm:f>
            <x14:dxf>
              <font>
                <color rgb="FF785FA2"/>
              </font>
            </x14:dxf>
          </x14:cfRule>
          <x14:cfRule type="expression" priority="458" id="{5E9D8A1B-532E-46DB-8C5C-05DC951C6AB9}">
            <xm:f>$K16=Техлист!$A$18</xm:f>
            <x14:dxf>
              <fill>
                <patternFill>
                  <bgColor rgb="FF5D2B68"/>
                </patternFill>
              </fill>
            </x14:dxf>
          </x14:cfRule>
          <x14:cfRule type="expression" priority="459" id="{E8284024-0DB1-4A0E-82F1-4E80733CE718}">
            <xm:f>$A16=Техлист!$A$18</xm:f>
            <x14:dxf>
              <font>
                <color rgb="FF5D2B68"/>
              </font>
            </x14:dxf>
          </x14:cfRule>
          <x14:cfRule type="expression" priority="460" id="{2E72105B-506D-474D-AEE1-AB88FE7A1253}">
            <xm:f>$K16=Техлист!$A$17</xm:f>
            <x14:dxf>
              <fill>
                <patternFill>
                  <bgColor rgb="FF412872"/>
                </patternFill>
              </fill>
            </x14:dxf>
          </x14:cfRule>
          <x14:cfRule type="expression" priority="461" id="{83BC5F49-EB6E-48AC-AF45-E1440AA3F83A}">
            <xm:f>$A16=Техлист!$A$17</xm:f>
            <x14:dxf>
              <font>
                <color rgb="FF412872"/>
              </font>
            </x14:dxf>
          </x14:cfRule>
          <x14:cfRule type="expression" priority="462" id="{58DCBB7C-A1A0-4BF5-B96F-CB7388BB4CD6}">
            <xm:f>$K16=Техлист!$A$16</xm:f>
            <x14:dxf>
              <fill>
                <patternFill>
                  <bgColor rgb="FFEC6600"/>
                </patternFill>
              </fill>
            </x14:dxf>
          </x14:cfRule>
          <x14:cfRule type="expression" priority="463" id="{B07A5C9C-8C3E-4828-A047-2B490D452998}">
            <xm:f>$A16=Техлист!$A$16</xm:f>
            <x14:dxf>
              <font>
                <color rgb="FFEC6600"/>
              </font>
            </x14:dxf>
          </x14:cfRule>
          <x14:cfRule type="expression" priority="464" id="{33F2BE1C-8100-49C4-A2B4-F4520399FBAD}">
            <xm:f>$K16=Техлист!$A$15</xm:f>
            <x14:dxf>
              <fill>
                <patternFill>
                  <bgColor rgb="FFFF6D00"/>
                </patternFill>
              </fill>
            </x14:dxf>
          </x14:cfRule>
          <x14:cfRule type="expression" priority="465" id="{6F5512E8-66B7-4FE9-88F9-392B2F38AA9D}">
            <xm:f>$A16=Техлист!$A$15</xm:f>
            <x14:dxf>
              <font>
                <color rgb="FFFF6D00"/>
              </font>
            </x14:dxf>
          </x14:cfRule>
          <x14:cfRule type="expression" priority="466" id="{5DFFF4EE-D3CF-48BA-81EE-87D8113A3DCB}">
            <xm:f>$K16=Техлист!$A$14</xm:f>
            <x14:dxf>
              <fill>
                <patternFill>
                  <bgColor rgb="FFDD4400"/>
                </patternFill>
              </fill>
            </x14:dxf>
          </x14:cfRule>
          <x14:cfRule type="expression" priority="467" id="{F387E937-9EDD-4FC9-9E80-9783A454B4D6}">
            <xm:f>$A16=Техлист!$A$14</xm:f>
            <x14:dxf>
              <font>
                <color rgb="FFDD4400"/>
              </font>
            </x14:dxf>
          </x14:cfRule>
          <x14:cfRule type="expression" priority="468" id="{70FCB9C4-B984-4C3D-AD45-9FC249E66536}">
            <xm:f>$K16=Техлист!$A$13</xm:f>
            <x14:dxf>
              <fill>
                <patternFill>
                  <bgColor rgb="FFD33000"/>
                </patternFill>
              </fill>
            </x14:dxf>
          </x14:cfRule>
          <x14:cfRule type="expression" priority="469" id="{5E674D93-BDA8-4E1B-B3C3-819C3F26CE0C}">
            <xm:f>$A16=Техлист!$A$13</xm:f>
            <x14:dxf>
              <font>
                <color rgb="FFD33000"/>
              </font>
            </x14:dxf>
          </x14:cfRule>
          <x14:cfRule type="expression" priority="470" id="{9BA933AF-3C35-4D25-946A-6117A928FD3B}">
            <xm:f>$K16=Техлист!$A$12</xm:f>
            <x14:dxf>
              <fill>
                <patternFill>
                  <bgColor rgb="FFC70C00"/>
                </patternFill>
              </fill>
            </x14:dxf>
          </x14:cfRule>
          <x14:cfRule type="expression" priority="471" id="{DD2F4053-971D-4B0C-BBAA-DFC1C3244123}">
            <xm:f>$A16=Техлист!$A$12</xm:f>
            <x14:dxf>
              <font>
                <color rgb="FFC70C00"/>
              </font>
            </x14:dxf>
          </x14:cfRule>
          <x14:cfRule type="expression" priority="472" id="{13B5E455-D72A-4088-A637-D682DFAE72DA}">
            <xm:f>$K16=Техлист!$A$11</xm:f>
            <x14:dxf>
              <fill>
                <patternFill>
                  <bgColor rgb="FFAF000B"/>
                </patternFill>
              </fill>
            </x14:dxf>
          </x14:cfRule>
          <x14:cfRule type="expression" priority="473" id="{4A22F3B0-9E2A-41B3-8C36-C9758D714F52}">
            <xm:f>$A16=Техлист!$A$11</xm:f>
            <x14:dxf>
              <font>
                <color rgb="FFAF000B"/>
              </font>
            </x14:dxf>
          </x14:cfRule>
          <x14:cfRule type="expression" priority="474" id="{ADECC5E6-6494-4B54-9C81-85EB7CED6E69}">
            <xm:f>$K16=Техлист!$A$10</xm:f>
            <x14:dxf>
              <fill>
                <patternFill>
                  <bgColor rgb="FF910814"/>
                </patternFill>
              </fill>
            </x14:dxf>
          </x14:cfRule>
          <x14:cfRule type="expression" priority="475" id="{647954E1-4042-458F-B86E-D1D5F24BDDEE}">
            <xm:f>$A16=Техлист!$A$10</xm:f>
            <x14:dxf>
              <font>
                <color rgb="FF910814"/>
              </font>
            </x14:dxf>
          </x14:cfRule>
          <x14:cfRule type="expression" priority="476" id="{244332EB-A9E9-49F0-B7F6-095E9FD3D764}">
            <xm:f>$K16=Техлист!$A$9</xm:f>
            <x14:dxf>
              <fill>
                <patternFill>
                  <bgColor rgb="FF740210"/>
                </patternFill>
              </fill>
            </x14:dxf>
          </x14:cfRule>
          <x14:cfRule type="expression" priority="477" id="{E303E124-9B25-452D-8586-E1FF5BB16E99}">
            <xm:f>$A16=Техлист!$A$9</xm:f>
            <x14:dxf>
              <font>
                <color rgb="FF740210"/>
              </font>
            </x14:dxf>
          </x14:cfRule>
          <x14:cfRule type="expression" priority="478" id="{CE201C6E-0DE9-4DDA-B7C1-DA2AA704418D}">
            <xm:f>$K16=Техлист!$A$8</xm:f>
            <x14:dxf>
              <fill>
                <patternFill>
                  <bgColor rgb="FF571120"/>
                </patternFill>
              </fill>
            </x14:dxf>
          </x14:cfRule>
          <x14:cfRule type="expression" priority="479" id="{7A355823-EA84-4F39-A474-D8A05E89A7EF}">
            <xm:f>$A16=Техлист!$A$8</xm:f>
            <x14:dxf>
              <font>
                <color rgb="FF571120"/>
              </font>
            </x14:dxf>
          </x14:cfRule>
          <x14:cfRule type="expression" priority="480" id="{A5B0472E-3495-4A33-AF8F-2E41386BBB30}">
            <xm:f>$K16=Техлист!$A$7</xm:f>
            <x14:dxf>
              <fill>
                <patternFill>
                  <bgColor rgb="FFF1E10E"/>
                </patternFill>
              </fill>
            </x14:dxf>
          </x14:cfRule>
          <x14:cfRule type="expression" priority="481" id="{32F261B9-245C-4F21-B0B3-D54356AC1ADC}">
            <xm:f>$A16=Техлист!$A$7</xm:f>
            <x14:dxf>
              <font>
                <color rgb="FFF1E10E"/>
              </font>
            </x14:dxf>
          </x14:cfRule>
          <x14:cfRule type="expression" priority="482" id="{976CBE96-EF7A-467F-ACB3-ACE6943DBA8F}">
            <xm:f>$K16=Техлист!$A$6</xm:f>
            <x14:dxf>
              <fill>
                <patternFill>
                  <bgColor rgb="FFF2CB00"/>
                </patternFill>
              </fill>
            </x14:dxf>
          </x14:cfRule>
          <x14:cfRule type="expression" priority="483" id="{512E2508-F9D0-4157-B9FB-4890A709E971}">
            <xm:f>$A16=Техлист!$A$6</xm:f>
            <x14:dxf>
              <font>
                <color rgb="FFF2CB00"/>
              </font>
            </x14:dxf>
          </x14:cfRule>
          <x14:cfRule type="expression" priority="484" id="{78EC9FCE-C724-41A9-992C-B0E05DAD2607}">
            <xm:f>$K16=Техлист!$A$5</xm:f>
            <x14:dxf>
              <fill>
                <patternFill>
                  <bgColor rgb="FFFEC600"/>
                </patternFill>
              </fill>
            </x14:dxf>
          </x14:cfRule>
          <x14:cfRule type="expression" priority="485" id="{C3FCFDD4-FD3F-4AB9-8495-CB1F970B2763}">
            <xm:f>$A16=Техлист!$A$5</xm:f>
            <x14:dxf>
              <font>
                <color rgb="FFFEC600"/>
              </font>
            </x14:dxf>
          </x14:cfRule>
          <x14:cfRule type="expression" priority="486" id="{0D26111E-AE23-4D0E-90C8-C0DCA3A6D54C}">
            <xm:f>$K16=Техлист!$A$4</xm:f>
            <x14:dxf>
              <fill>
                <patternFill>
                  <bgColor rgb="FFFCA600"/>
                </patternFill>
              </fill>
            </x14:dxf>
          </x14:cfRule>
          <x14:cfRule type="expression" priority="487" id="{0C37F79D-68D0-46E3-8AC8-72ED9EAC6B91}">
            <xm:f>$A16=Техлист!$A$4</xm:f>
            <x14:dxf>
              <font>
                <color rgb="FFFCA600"/>
              </font>
            </x14:dxf>
          </x14:cfRule>
          <x14:cfRule type="expression" priority="488" id="{80179836-8A6A-4061-A7FE-A66F9858935B}">
            <xm:f>$K16=Техлист!$A$3</xm:f>
            <x14:dxf>
              <fill>
                <patternFill>
                  <bgColor rgb="FFE8A700"/>
                </patternFill>
              </fill>
            </x14:dxf>
          </x14:cfRule>
          <x14:cfRule type="expression" priority="489" id="{A5E15870-1591-4C93-ACEA-D7E05FC9E83A}">
            <xm:f>$A16=Техлист!$A$3</xm:f>
            <x14:dxf>
              <font>
                <color rgb="FFE8A700"/>
              </font>
            </x14:dxf>
          </x14:cfRule>
          <xm:sqref>A14</xm:sqref>
        </x14:conditionalFormatting>
        <x14:conditionalFormatting xmlns:xm="http://schemas.microsoft.com/office/excel/2006/main">
          <x14:cfRule type="expression" priority="752" id="{9819B21C-5F61-4B7F-B1BA-4CBDDBFA65E9}">
            <xm:f>K21&lt;&gt;Техлист!$A$2</xm:f>
            <x14:dxf>
              <fill>
                <patternFill>
                  <bgColor rgb="FFFF0000"/>
                </patternFill>
              </fill>
            </x14:dxf>
          </x14:cfRule>
          <xm:sqref>Q26</xm:sqref>
        </x14:conditionalFormatting>
        <x14:conditionalFormatting xmlns:xm="http://schemas.microsoft.com/office/excel/2006/main">
          <x14:cfRule type="expression" priority="371" id="{0EA41B46-0E30-48B8-88F1-1D4AD6EEACA5}">
            <xm:f>K16&lt;&gt;Техлист!$A$2</xm:f>
            <x14:dxf>
              <fill>
                <patternFill>
                  <bgColor rgb="FFFF0000"/>
                </patternFill>
              </fill>
            </x14:dxf>
          </x14:cfRule>
          <xm:sqref>Q26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Техлист!$A$2:$A$60</xm:f>
          </x14:formula1>
          <xm:sqref>A21:T21 A16:T16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32"/>
  <sheetViews>
    <sheetView view="pageBreakPreview" zoomScaleNormal="100" zoomScaleSheetLayoutView="100" workbookViewId="0">
      <selection activeCell="D6" sqref="D6:J6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103"/>
      <c r="B1" s="104"/>
      <c r="C1" s="104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385</v>
      </c>
      <c r="S1" s="93"/>
      <c r="T1" s="94"/>
    </row>
    <row r="2" spans="1:26" ht="17.149999999999999" customHeight="1" x14ac:dyDescent="0.4">
      <c r="A2" s="95" t="s">
        <v>453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Техлист!A$62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Техлист!A$63</f>
        <v>не позднее 13.10.2024 г.</v>
      </c>
      <c r="Q3" s="101"/>
      <c r="R3" s="101"/>
      <c r="S3" s="101"/>
      <c r="T3" s="102"/>
      <c r="U3" s="7"/>
      <c r="V3" s="7"/>
      <c r="W3" s="7"/>
      <c r="X3" s="7"/>
      <c r="Y3" s="7"/>
      <c r="Z3" s="7"/>
    </row>
    <row r="4" spans="1:26" ht="16.899999999999999" customHeight="1" x14ac:dyDescent="0.25">
      <c r="A4" s="108" t="str">
        <f>'Титульный лист'!$A$10</f>
        <v>Название компании:</v>
      </c>
      <c r="B4" s="109"/>
      <c r="C4" s="109"/>
      <c r="D4" s="109"/>
      <c r="E4" s="110"/>
      <c r="F4" s="111" t="str">
        <f>IF('Титульный лист'!$F$10="","ЗАПОЛНИТЕ НА ПЕРВОМ ЛИСТЕ",'Титульный лист'!$F$10)</f>
        <v>ЗАПОЛНИТЕ НА ПЕРВОМ ЛИСТЕ</v>
      </c>
      <c r="G4" s="112"/>
      <c r="H4" s="112"/>
      <c r="I4" s="112"/>
      <c r="J4" s="112"/>
      <c r="K4" s="112"/>
      <c r="L4" s="112"/>
      <c r="M4" s="112"/>
      <c r="N4" s="112"/>
      <c r="O4" s="113"/>
      <c r="P4" s="108" t="str">
        <f>'Титульный лист'!$P$10</f>
        <v>№ стенда:</v>
      </c>
      <c r="Q4" s="109"/>
      <c r="R4" s="110"/>
      <c r="S4" s="114" t="str">
        <f>IF('Титульный лист'!$S$10="","",'Титульный лист'!$S$10)</f>
        <v/>
      </c>
      <c r="T4" s="115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08" t="str">
        <f>'Титульный лист'!$A$12</f>
        <v>Телефон:</v>
      </c>
      <c r="B6" s="109"/>
      <c r="C6" s="110"/>
      <c r="D6" s="114"/>
      <c r="E6" s="170"/>
      <c r="F6" s="170"/>
      <c r="G6" s="170"/>
      <c r="H6" s="170"/>
      <c r="I6" s="170"/>
      <c r="J6" s="115"/>
      <c r="K6" s="171" t="str">
        <f>'Титульный лист'!$K$12</f>
        <v>e-mail:</v>
      </c>
      <c r="L6" s="171"/>
      <c r="M6" s="114" t="str">
        <f>IF('Титульный лист'!$M$12="","",'Титульный лист'!$M$12)</f>
        <v/>
      </c>
      <c r="N6" s="170"/>
      <c r="O6" s="170"/>
      <c r="P6" s="170"/>
      <c r="Q6" s="170"/>
      <c r="R6" s="170"/>
      <c r="S6" s="170"/>
      <c r="T6" s="115"/>
    </row>
    <row r="7" spans="1:26" ht="80.150000000000006" customHeight="1" x14ac:dyDescent="0.35">
      <c r="A7" s="271" t="s">
        <v>476</v>
      </c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</row>
    <row r="8" spans="1:26" ht="19.899999999999999" customHeight="1" x14ac:dyDescent="0.35">
      <c r="A8" s="224" t="s">
        <v>300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</row>
    <row r="9" spans="1:26" ht="30" customHeight="1" x14ac:dyDescent="0.25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</row>
    <row r="10" spans="1:26" ht="25.15" customHeight="1" x14ac:dyDescent="0.35">
      <c r="A10" s="152" t="s">
        <v>37</v>
      </c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4"/>
      <c r="M10" s="255" t="s">
        <v>0</v>
      </c>
      <c r="N10" s="256"/>
      <c r="O10" s="152" t="s">
        <v>258</v>
      </c>
      <c r="P10" s="154"/>
      <c r="Q10" s="255" t="s">
        <v>23</v>
      </c>
      <c r="R10" s="256"/>
      <c r="S10" s="152" t="s">
        <v>212</v>
      </c>
      <c r="T10" s="154"/>
    </row>
    <row r="11" spans="1:26" ht="19.899999999999999" customHeight="1" x14ac:dyDescent="0.35">
      <c r="A11" s="207" t="s">
        <v>477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</row>
    <row r="12" spans="1:26" ht="16.899999999999999" customHeight="1" x14ac:dyDescent="0.35">
      <c r="A12" s="132" t="s">
        <v>290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40" t="s">
        <v>11</v>
      </c>
      <c r="N12" s="140"/>
      <c r="O12" s="133">
        <f>Техлист!R27</f>
        <v>1730</v>
      </c>
      <c r="P12" s="133"/>
      <c r="Q12" s="129"/>
      <c r="R12" s="129"/>
      <c r="S12" s="134" t="str">
        <f>IF(O12*Q12=0,"",O12*Q12)</f>
        <v/>
      </c>
      <c r="T12" s="134"/>
    </row>
    <row r="13" spans="1:26" ht="16.899999999999999" customHeight="1" x14ac:dyDescent="0.35">
      <c r="A13" s="132" t="s">
        <v>288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40" t="s">
        <v>140</v>
      </c>
      <c r="N13" s="140"/>
      <c r="O13" s="133">
        <f>Техлист!R28</f>
        <v>3150</v>
      </c>
      <c r="P13" s="133"/>
      <c r="Q13" s="129"/>
      <c r="R13" s="129"/>
      <c r="S13" s="134" t="str">
        <f>IF(O13*Q13=0,"",O13*Q13)</f>
        <v/>
      </c>
      <c r="T13" s="134"/>
    </row>
    <row r="14" spans="1:26" ht="19.899999999999999" customHeight="1" x14ac:dyDescent="0.35">
      <c r="A14" s="207" t="s">
        <v>292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</row>
    <row r="15" spans="1:26" ht="31.9" customHeight="1" x14ac:dyDescent="0.35">
      <c r="A15" s="260" t="s">
        <v>146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140" t="s">
        <v>11</v>
      </c>
      <c r="N15" s="140"/>
      <c r="O15" s="133">
        <f>Техлист!R23</f>
        <v>4250</v>
      </c>
      <c r="P15" s="133"/>
      <c r="Q15" s="129"/>
      <c r="R15" s="129"/>
      <c r="S15" s="134" t="str">
        <f>IF(O15*Q15=0,"",O15*Q15)</f>
        <v/>
      </c>
      <c r="T15" s="134"/>
    </row>
    <row r="16" spans="1:26" ht="31.9" customHeight="1" x14ac:dyDescent="0.35">
      <c r="A16" s="260" t="s">
        <v>147</v>
      </c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140" t="s">
        <v>11</v>
      </c>
      <c r="N16" s="140"/>
      <c r="O16" s="133">
        <f>Техлист!R24</f>
        <v>5950</v>
      </c>
      <c r="P16" s="133"/>
      <c r="Q16" s="129"/>
      <c r="R16" s="129"/>
      <c r="S16" s="134" t="str">
        <f t="shared" ref="S16:S19" si="0">IF(O16*Q16=0,"",O16*Q16)</f>
        <v/>
      </c>
      <c r="T16" s="134"/>
    </row>
    <row r="17" spans="1:20" ht="31.9" customHeight="1" x14ac:dyDescent="0.35">
      <c r="A17" s="260" t="s">
        <v>237</v>
      </c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140" t="s">
        <v>11</v>
      </c>
      <c r="N17" s="140"/>
      <c r="O17" s="133">
        <f>Техлист!R25</f>
        <v>4800</v>
      </c>
      <c r="P17" s="133"/>
      <c r="Q17" s="129"/>
      <c r="R17" s="129"/>
      <c r="S17" s="134" t="str">
        <f t="shared" si="0"/>
        <v/>
      </c>
      <c r="T17" s="134"/>
    </row>
    <row r="18" spans="1:20" ht="31.9" customHeight="1" x14ac:dyDescent="0.35">
      <c r="A18" s="260" t="s">
        <v>238</v>
      </c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140" t="s">
        <v>11</v>
      </c>
      <c r="N18" s="140"/>
      <c r="O18" s="133">
        <f>Техлист!R26</f>
        <v>7200</v>
      </c>
      <c r="P18" s="133"/>
      <c r="Q18" s="129"/>
      <c r="R18" s="129"/>
      <c r="S18" s="134" t="str">
        <f t="shared" si="0"/>
        <v/>
      </c>
      <c r="T18" s="134"/>
    </row>
    <row r="19" spans="1:20" ht="31.9" customHeight="1" x14ac:dyDescent="0.35">
      <c r="A19" s="260" t="s">
        <v>149</v>
      </c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140" t="s">
        <v>11</v>
      </c>
      <c r="N19" s="140"/>
      <c r="O19" s="251"/>
      <c r="P19" s="251"/>
      <c r="Q19" s="129"/>
      <c r="R19" s="129"/>
      <c r="S19" s="134" t="str">
        <f t="shared" si="0"/>
        <v/>
      </c>
      <c r="T19" s="134"/>
    </row>
    <row r="20" spans="1:20" ht="16.899999999999999" customHeight="1" x14ac:dyDescent="0.35">
      <c r="A20" s="235" t="s">
        <v>299</v>
      </c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7"/>
    </row>
    <row r="21" spans="1:20" ht="13.9" customHeight="1" x14ac:dyDescent="0.35">
      <c r="A21" s="86" t="s">
        <v>444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8"/>
    </row>
    <row r="22" spans="1:20" ht="13.9" customHeight="1" x14ac:dyDescent="0.35">
      <c r="A22" s="86" t="s">
        <v>142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8"/>
    </row>
    <row r="23" spans="1:20" ht="13.9" customHeight="1" x14ac:dyDescent="0.35">
      <c r="A23" s="86" t="s">
        <v>143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8"/>
    </row>
    <row r="24" spans="1:20" ht="13.9" customHeight="1" x14ac:dyDescent="0.35">
      <c r="A24" s="86" t="s">
        <v>322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8"/>
    </row>
    <row r="25" spans="1:20" ht="13.9" customHeight="1" x14ac:dyDescent="0.35">
      <c r="A25" s="86" t="s">
        <v>144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8"/>
    </row>
    <row r="26" spans="1:20" ht="13.9" customHeight="1" x14ac:dyDescent="0.35">
      <c r="A26" s="86" t="s">
        <v>321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8"/>
    </row>
    <row r="27" spans="1:20" ht="13.9" customHeight="1" x14ac:dyDescent="0.35">
      <c r="A27" s="86" t="s">
        <v>320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8"/>
    </row>
    <row r="28" spans="1:20" ht="13.9" customHeight="1" x14ac:dyDescent="0.35">
      <c r="A28" s="86" t="s">
        <v>450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8"/>
    </row>
    <row r="29" spans="1:20" ht="30" customHeight="1" x14ac:dyDescent="0.35">
      <c r="A29" s="86" t="s">
        <v>287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8"/>
    </row>
    <row r="30" spans="1:20" ht="27" customHeight="1" x14ac:dyDescent="0.35">
      <c r="A30" s="238" t="s">
        <v>239</v>
      </c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40"/>
    </row>
    <row r="31" spans="1:20" ht="55.15" customHeight="1" x14ac:dyDescent="0.35">
      <c r="A31" s="273" t="s">
        <v>307</v>
      </c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5"/>
    </row>
    <row r="32" spans="1:20" ht="20.149999999999999" customHeight="1" x14ac:dyDescent="0.35">
      <c r="A32" s="135" t="s">
        <v>451</v>
      </c>
      <c r="B32" s="136"/>
      <c r="C32" s="136"/>
      <c r="D32" s="136"/>
      <c r="E32" s="136"/>
      <c r="F32" s="136"/>
      <c r="G32" s="136"/>
      <c r="H32" s="136"/>
      <c r="I32" s="136"/>
      <c r="J32" s="136"/>
      <c r="K32" s="137">
        <f>SUM(S1:S19)</f>
        <v>0</v>
      </c>
      <c r="L32" s="137"/>
      <c r="M32" s="137"/>
      <c r="N32" s="138" t="str">
        <f>'1. Тех. подключения'!N23</f>
        <v>₽, включая НДС</v>
      </c>
      <c r="O32" s="138"/>
      <c r="P32" s="138"/>
      <c r="Q32" s="138"/>
      <c r="R32" s="138"/>
      <c r="S32" s="138"/>
      <c r="T32" s="139"/>
    </row>
  </sheetData>
  <sheetProtection selectLockedCells="1"/>
  <mergeCells count="77">
    <mergeCell ref="A32:J32"/>
    <mergeCell ref="K32:M32"/>
    <mergeCell ref="N32:T32"/>
    <mergeCell ref="A21:T21"/>
    <mergeCell ref="A22:T22"/>
    <mergeCell ref="A23:T23"/>
    <mergeCell ref="A24:T24"/>
    <mergeCell ref="A25:T25"/>
    <mergeCell ref="A26:T26"/>
    <mergeCell ref="A27:T27"/>
    <mergeCell ref="A28:T28"/>
    <mergeCell ref="A29:T29"/>
    <mergeCell ref="A30:T30"/>
    <mergeCell ref="A31:T31"/>
    <mergeCell ref="A20:T20"/>
    <mergeCell ref="A17:L17"/>
    <mergeCell ref="M17:N17"/>
    <mergeCell ref="O17:P17"/>
    <mergeCell ref="Q17:R17"/>
    <mergeCell ref="S17:T17"/>
    <mergeCell ref="A18:L18"/>
    <mergeCell ref="M18:N18"/>
    <mergeCell ref="O18:P18"/>
    <mergeCell ref="Q18:R18"/>
    <mergeCell ref="S18:T18"/>
    <mergeCell ref="A19:L19"/>
    <mergeCell ref="M19:N19"/>
    <mergeCell ref="O19:P19"/>
    <mergeCell ref="Q19:R19"/>
    <mergeCell ref="S19:T19"/>
    <mergeCell ref="A15:L15"/>
    <mergeCell ref="M15:N15"/>
    <mergeCell ref="O15:P15"/>
    <mergeCell ref="Q15:R15"/>
    <mergeCell ref="S15:T15"/>
    <mergeCell ref="A16:L16"/>
    <mergeCell ref="M16:N16"/>
    <mergeCell ref="O16:P16"/>
    <mergeCell ref="Q16:R16"/>
    <mergeCell ref="S16:T16"/>
    <mergeCell ref="A14:T14"/>
    <mergeCell ref="A11:T11"/>
    <mergeCell ref="A12:L12"/>
    <mergeCell ref="M12:N12"/>
    <mergeCell ref="O12:P12"/>
    <mergeCell ref="Q12:R12"/>
    <mergeCell ref="S12:T12"/>
    <mergeCell ref="A13:L13"/>
    <mergeCell ref="M13:N13"/>
    <mergeCell ref="O13:P13"/>
    <mergeCell ref="Q13:R13"/>
    <mergeCell ref="S13:T13"/>
    <mergeCell ref="A8:T8"/>
    <mergeCell ref="A9:T9"/>
    <mergeCell ref="A10:L10"/>
    <mergeCell ref="M10:N10"/>
    <mergeCell ref="O10:P10"/>
    <mergeCell ref="Q10:R10"/>
    <mergeCell ref="S10:T10"/>
    <mergeCell ref="A6:C6"/>
    <mergeCell ref="D6:J6"/>
    <mergeCell ref="K6:L6"/>
    <mergeCell ref="M6:T6"/>
    <mergeCell ref="A7:T7"/>
    <mergeCell ref="A4:E4"/>
    <mergeCell ref="F4:O4"/>
    <mergeCell ref="P4:R4"/>
    <mergeCell ref="S4:T4"/>
    <mergeCell ref="A5:E5"/>
    <mergeCell ref="F5:T5"/>
    <mergeCell ref="D1:Q1"/>
    <mergeCell ref="R1:T1"/>
    <mergeCell ref="A1:C1"/>
    <mergeCell ref="A2:T2"/>
    <mergeCell ref="A3:K3"/>
    <mergeCell ref="L3:O3"/>
    <mergeCell ref="P3:T3"/>
  </mergeCells>
  <hyperlinks>
    <hyperlink ref="L3" r:id="rId1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98BF7CC-C5E2-4380-A528-C248BB64173C}">
            <xm:f>$K12=Техлист!$A$60</xm:f>
            <x14:dxf>
              <fill>
                <patternFill>
                  <bgColor rgb="FF69401E"/>
                </patternFill>
              </fill>
            </x14:dxf>
          </x14:cfRule>
          <x14:cfRule type="expression" priority="4" id="{6B4992E9-7BC8-42DF-AAD8-6E9438007CFA}">
            <xm:f>$A12=Техлист!$A$60</xm:f>
            <x14:dxf>
              <font>
                <color rgb="FF69401E"/>
              </font>
            </x14:dxf>
          </x14:cfRule>
          <x14:cfRule type="expression" priority="5" id="{ABC13D7D-4FEC-4F9C-B319-CA2760CBB4BC}">
            <xm:f>$K12=Техлист!$A$59</xm:f>
            <x14:dxf>
              <fill>
                <patternFill>
                  <bgColor rgb="FF796532"/>
                </patternFill>
              </fill>
            </x14:dxf>
          </x14:cfRule>
          <x14:cfRule type="expression" priority="6" id="{C2E1BD2E-18AF-4CBF-B23C-D41F67B51D9A}">
            <xm:f>$A12=Техлист!$A$59</xm:f>
            <x14:dxf>
              <font>
                <color rgb="FF796532"/>
              </font>
            </x14:dxf>
          </x14:cfRule>
          <x14:cfRule type="expression" priority="7" id="{55609631-7E06-4E4E-AB60-178C88129AE1}">
            <xm:f>$K12=Техлист!$A$58</xm:f>
            <x14:dxf>
              <fill>
                <patternFill>
                  <bgColor rgb="FF6F7274"/>
                </patternFill>
              </fill>
            </x14:dxf>
          </x14:cfRule>
          <x14:cfRule type="expression" priority="8" id="{F65C52DB-76E5-4F9C-A4BF-D07E30413857}">
            <xm:f>$A12=Техлист!$A$58</xm:f>
            <x14:dxf>
              <font>
                <color rgb="FF6F7274"/>
              </font>
            </x14:dxf>
          </x14:cfRule>
          <x14:cfRule type="expression" priority="9" id="{7933D8D4-350D-4EDD-9A52-9A2F142A5948}">
            <xm:f>$K12=Техлист!$A$57</xm:f>
            <x14:dxf>
              <fill>
                <patternFill>
                  <bgColor rgb="FFC0C3C3"/>
                </patternFill>
              </fill>
            </x14:dxf>
          </x14:cfRule>
          <x14:cfRule type="expression" priority="10" id="{B5402166-3CAF-4F0D-A060-6354F4F76BE5}">
            <xm:f>$A12=Техлист!$A$57</xm:f>
            <x14:dxf>
              <font>
                <color rgb="FFC0C3C3"/>
              </font>
            </x14:dxf>
          </x14:cfRule>
          <x14:cfRule type="expression" priority="11" id="{9816A351-A02A-4196-BF81-0133A5381ACF}">
            <xm:f>$K12=Техлист!$A$56</xm:f>
            <x14:dxf>
              <fill>
                <patternFill>
                  <bgColor rgb="FF8A8F8C"/>
                </patternFill>
              </fill>
            </x14:dxf>
          </x14:cfRule>
          <x14:cfRule type="expression" priority="12" id="{2B52FD69-E5E9-4445-B005-018ACA51E747}">
            <xm:f>$A12=Техлист!$A$56</xm:f>
            <x14:dxf>
              <font>
                <color rgb="FF8A8F8C"/>
              </font>
            </x14:dxf>
          </x14:cfRule>
          <x14:cfRule type="expression" priority="13" id="{2AB38C56-6A36-43CE-B7FB-EB3501E37E25}">
            <xm:f>$K12=Техлист!$A$55</xm:f>
            <x14:dxf>
              <fill>
                <patternFill>
                  <bgColor rgb="FF808588"/>
                </patternFill>
              </fill>
            </x14:dxf>
          </x14:cfRule>
          <x14:cfRule type="expression" priority="14" id="{97159CFA-5BA3-4F57-BF5C-2067903649A0}">
            <xm:f>$A12=Техлист!$A$55</xm:f>
            <x14:dxf>
              <font>
                <color rgb="FF808588"/>
              </font>
            </x14:dxf>
          </x14:cfRule>
          <x14:cfRule type="expression" priority="15" id="{B633C125-F056-4523-A45E-8270584B838B}">
            <xm:f>$K12=Техлист!$A$54</xm:f>
            <x14:dxf>
              <fill>
                <patternFill>
                  <bgColor rgb="FF757D7C"/>
                </patternFill>
              </fill>
            </x14:dxf>
          </x14:cfRule>
          <x14:cfRule type="expression" priority="16" id="{AAFD8975-DFDD-4063-B413-629506FE98B2}">
            <xm:f>$A12=Техлист!$A$54</xm:f>
            <x14:dxf>
              <font>
                <color rgb="FF757D7C"/>
              </font>
            </x14:dxf>
          </x14:cfRule>
          <x14:cfRule type="expression" priority="17" id="{9795E2A4-D8BD-4050-9C2A-AD9AE1F9A8CF}">
            <xm:f>$K12=Техлист!$A$53</xm:f>
            <x14:dxf>
              <fill>
                <patternFill>
                  <bgColor rgb="FF4B4C4C"/>
                </patternFill>
              </fill>
            </x14:dxf>
          </x14:cfRule>
          <x14:cfRule type="expression" priority="18" id="{AB97B1B3-B192-4720-90D5-E5EA10722DC5}">
            <xm:f>$A12=Техлист!$A$53</xm:f>
            <x14:dxf>
              <font>
                <color rgb="FF4B4C4C"/>
              </font>
            </x14:dxf>
          </x14:cfRule>
          <x14:cfRule type="expression" priority="19" id="{5443A84F-B9FD-4CDA-B56E-6644F8F2F315}">
            <xm:f>$K12=Техлист!$A$52</xm:f>
            <x14:dxf>
              <fill>
                <patternFill>
                  <bgColor rgb="FF000000"/>
                </patternFill>
              </fill>
            </x14:dxf>
          </x14:cfRule>
          <x14:cfRule type="expression" priority="20" id="{940A160C-6FA0-47AB-9E6B-86874D55DE0E}">
            <xm:f>$A12=Техлист!$A$52</xm:f>
            <x14:dxf>
              <font>
                <color rgb="FF000000"/>
              </font>
            </x14:dxf>
          </x14:cfRule>
          <x14:cfRule type="expression" priority="21" id="{3558A178-BE0F-4C96-B54F-7CD9FA097A46}">
            <xm:f>$K12=Техлист!$A$51</xm:f>
            <x14:dxf>
              <fill>
                <patternFill>
                  <bgColor rgb="FFE7D293"/>
                </patternFill>
              </fill>
            </x14:dxf>
          </x14:cfRule>
          <x14:cfRule type="expression" priority="22" id="{FFD8F121-5DAF-4C07-9F27-078074B833C1}">
            <xm:f>$A12=Техлист!$A$51</xm:f>
            <x14:dxf>
              <font>
                <color rgb="FFE7D293"/>
              </font>
            </x14:dxf>
          </x14:cfRule>
          <x14:cfRule type="expression" priority="23" id="{947048F8-F110-4B87-9B32-E60E223145C2}">
            <xm:f>$K12=Техлист!$A$50</xm:f>
            <x14:dxf>
              <fill>
                <patternFill>
                  <bgColor rgb="FFCDC09E"/>
                </patternFill>
              </fill>
            </x14:dxf>
          </x14:cfRule>
          <x14:cfRule type="expression" priority="24" id="{2426890E-3442-459C-9A57-F951CB791E3B}">
            <xm:f>$A12=Техлист!$A$50</xm:f>
            <x14:dxf>
              <font>
                <color rgb="FFCDC09E"/>
              </font>
            </x14:dxf>
          </x14:cfRule>
          <x14:cfRule type="expression" priority="25" id="{CD87988C-1808-4045-9161-B3E693FDACA1}">
            <xm:f>$K12=Техлист!$A$49</xm:f>
            <x14:dxf>
              <fill>
                <patternFill>
                  <bgColor rgb="FFA8875A"/>
                </patternFill>
              </fill>
            </x14:dxf>
          </x14:cfRule>
          <x14:cfRule type="expression" priority="26" id="{05159292-90AD-45F7-A232-BF5CE2D59937}">
            <xm:f>$A12=Техлист!$A$49</xm:f>
            <x14:dxf>
              <font>
                <color rgb="FFA8875A"/>
              </font>
            </x14:dxf>
          </x14:cfRule>
          <x14:cfRule type="expression" priority="27" id="{75B40899-D26B-40C6-973C-F518560FA03D}">
            <xm:f>$K12=Техлист!$A$48</xm:f>
            <x14:dxf>
              <fill>
                <patternFill>
                  <bgColor rgb="FFAF591E"/>
                </patternFill>
              </fill>
            </x14:dxf>
          </x14:cfRule>
          <x14:cfRule type="expression" priority="28" id="{98F31C08-A13E-448C-AEF7-055719DF719B}">
            <xm:f>$A12=Техлист!$A$48</xm:f>
            <x14:dxf>
              <font>
                <color rgb="FFAF591E"/>
              </font>
            </x14:dxf>
          </x14:cfRule>
          <x14:cfRule type="expression" priority="29" id="{00369694-BE46-4C5E-80CB-3CCF4A5A88CC}">
            <xm:f>$K12=Техлист!$A$47</xm:f>
            <x14:dxf>
              <fill>
                <patternFill>
                  <bgColor rgb="FF55331C"/>
                </patternFill>
              </fill>
            </x14:dxf>
          </x14:cfRule>
          <x14:cfRule type="expression" priority="30" id="{BE2091F9-A157-49BF-A3BF-86468DA8A6D7}">
            <xm:f>$A12=Техлист!$A$47</xm:f>
            <x14:dxf>
              <font>
                <color rgb="FF55331C"/>
              </font>
            </x14:dxf>
          </x14:cfRule>
          <x14:cfRule type="expression" priority="31" id="{5BD6AACD-D980-4F6E-8625-C9D02FD7F754}">
            <xm:f>$K12=Техлист!$A$46</xm:f>
            <x14:dxf>
              <fill>
                <patternFill>
                  <bgColor rgb="FF6AA72F"/>
                </patternFill>
              </fill>
            </x14:dxf>
          </x14:cfRule>
          <x14:cfRule type="expression" priority="32" id="{D18A159C-5A1A-4FDD-8AE1-08D21EA824F1}">
            <xm:f>$A12=Техлист!$A$46</xm:f>
            <x14:dxf>
              <font>
                <color rgb="FF6AA72F"/>
              </font>
            </x14:dxf>
          </x14:cfRule>
          <x14:cfRule type="expression" priority="33" id="{0928A128-69DD-4644-8385-611D7EAC122A}">
            <xm:f>$K12=Техлист!$A$45</xm:f>
            <x14:dxf>
              <fill>
                <patternFill>
                  <bgColor rgb="FF239B11"/>
                </patternFill>
              </fill>
            </x14:dxf>
          </x14:cfRule>
          <x14:cfRule type="expression" priority="34" id="{54B708A4-5612-49FC-893C-F09065924587}">
            <xm:f>$A12=Техлист!$A$45</xm:f>
            <x14:dxf>
              <font>
                <color rgb="FF239B11"/>
              </font>
            </x14:dxf>
          </x14:cfRule>
          <x14:cfRule type="expression" priority="35" id="{243264E3-DB44-4FF9-99C9-B451F7F3DCC6}">
            <xm:f>$K12=Техлист!$A$44</xm:f>
            <x14:dxf>
              <fill>
                <patternFill>
                  <bgColor rgb="FF00893A"/>
                </patternFill>
              </fill>
            </x14:dxf>
          </x14:cfRule>
          <x14:cfRule type="expression" priority="36" id="{EB085704-F3E7-4E9B-BCB2-39B5D2C2F2C9}">
            <xm:f>$A12=Техлист!$A$44</xm:f>
            <x14:dxf>
              <font>
                <color rgb="FF00893A"/>
              </font>
            </x14:dxf>
          </x14:cfRule>
          <x14:cfRule type="expression" priority="37" id="{AA99DEF8-3A63-453D-8371-431C94B52E1B}">
            <xm:f>$K12=Техлист!$A$43</xm:f>
            <x14:dxf>
              <fill>
                <patternFill>
                  <bgColor rgb="FF00783F"/>
                </patternFill>
              </fill>
            </x14:dxf>
          </x14:cfRule>
          <x14:cfRule type="expression" priority="38" id="{1DED101A-BD88-4DD5-A31F-8937AA5C4D50}">
            <xm:f>$A12=Техлист!$A$43</xm:f>
            <x14:dxf>
              <font>
                <color rgb="FF00783F"/>
              </font>
            </x14:dxf>
          </x14:cfRule>
          <x14:cfRule type="expression" priority="39" id="{3E7013BF-195D-41F5-B5E8-02E590E49A46}">
            <xm:f>$K12=Техлист!$A$42</xm:f>
            <x14:dxf>
              <fill>
                <patternFill>
                  <bgColor rgb="FF007A4D"/>
                </patternFill>
              </fill>
            </x14:dxf>
          </x14:cfRule>
          <x14:cfRule type="expression" priority="40" id="{4853F723-FDDA-4EB8-B57C-03520BE59ACF}">
            <xm:f>$A12=Техлист!$A$42</xm:f>
            <x14:dxf>
              <font>
                <color rgb="FF007A4D"/>
              </font>
            </x14:dxf>
          </x14:cfRule>
          <x14:cfRule type="expression" priority="41" id="{C15C68E2-8E85-4117-82BD-F17FB46CDF8B}">
            <xm:f>$K12=Техлист!$A$41</xm:f>
            <x14:dxf>
              <fill>
                <patternFill>
                  <bgColor rgb="FF005236"/>
                </patternFill>
              </fill>
            </x14:dxf>
          </x14:cfRule>
          <x14:cfRule type="expression" priority="42" id="{684A0820-07CF-4CAD-8D05-9E4E408B3B60}">
            <xm:f>$A12=Техлист!$A$41</xm:f>
            <x14:dxf>
              <font>
                <color rgb="FF005236"/>
              </font>
            </x14:dxf>
          </x14:cfRule>
          <x14:cfRule type="expression" priority="43" id="{D8682209-81E6-4936-A8D6-887A8DC3DFC0}">
            <xm:f>$K12=Техлист!$A$40</xm:f>
            <x14:dxf>
              <fill>
                <patternFill>
                  <bgColor rgb="FF003C24"/>
                </patternFill>
              </fill>
            </x14:dxf>
          </x14:cfRule>
          <x14:cfRule type="expression" priority="44" id="{C852B7DB-7ED4-4DD9-9BBE-7FF3556FF687}">
            <xm:f>$A12=Техлист!$A$40</xm:f>
            <x14:dxf>
              <font>
                <color rgb="FF003C24"/>
              </font>
            </x14:dxf>
          </x14:cfRule>
          <x14:cfRule type="expression" priority="45" id="{F568A28B-93F2-4032-96EF-FE94EF0A7078}">
            <xm:f>$K12=Техлист!$A$39</xm:f>
            <x14:dxf>
              <fill>
                <patternFill>
                  <bgColor rgb="FF5FCEB7"/>
                </patternFill>
              </fill>
            </x14:dxf>
          </x14:cfRule>
          <x14:cfRule type="expression" priority="46" id="{ED35D601-8307-4BEB-9FCA-381EB80FE7E4}">
            <xm:f>$A12=Техлист!$A$39</xm:f>
            <x14:dxf>
              <font>
                <color rgb="FF5FCEB7"/>
              </font>
            </x14:dxf>
          </x14:cfRule>
          <x14:cfRule type="expression" priority="47" id="{8F4D7B79-1E76-47A2-8093-C2743CF17F27}">
            <xm:f>$K12=Техлист!$A$38</xm:f>
            <x14:dxf>
              <fill>
                <patternFill>
                  <bgColor rgb="FF009B97"/>
                </patternFill>
              </fill>
            </x14:dxf>
          </x14:cfRule>
          <x14:cfRule type="expression" priority="48" id="{558DD647-F086-4B6B-BF07-1D7386ADA572}">
            <xm:f>$A12=Техлист!$A$38</xm:f>
            <x14:dxf>
              <font>
                <color rgb="FF009B97"/>
              </font>
            </x14:dxf>
          </x14:cfRule>
          <x14:cfRule type="expression" priority="49" id="{799E817E-E842-47C0-92C9-0723BDAD9486}">
            <xm:f>$K12=Техлист!$A$37</xm:f>
            <x14:dxf>
              <fill>
                <patternFill>
                  <bgColor rgb="FF00838E"/>
                </patternFill>
              </fill>
            </x14:dxf>
          </x14:cfRule>
          <x14:cfRule type="expression" priority="50" id="{C7F84261-1F22-4E25-ADD6-6EE2FE9B822C}">
            <xm:f>$A12=Техлист!$A$37</xm:f>
            <x14:dxf>
              <font>
                <color rgb="FF00838E"/>
              </font>
            </x14:dxf>
          </x14:cfRule>
          <x14:cfRule type="expression" priority="51" id="{E0B041C3-EA1D-4314-A91B-6381FFD84CDA}">
            <xm:f>$K12=Техлист!$A$36</xm:f>
            <x14:dxf>
              <fill>
                <patternFill>
                  <bgColor rgb="FF43A2D3"/>
                </patternFill>
              </fill>
            </x14:dxf>
          </x14:cfRule>
          <x14:cfRule type="expression" priority="52" id="{CE7A4FE2-238A-479D-9260-18D24A2D735F}">
            <xm:f>$A12=Техлист!$A$36</xm:f>
            <x14:dxf>
              <font>
                <color rgb="FF43A2D3"/>
              </font>
            </x14:dxf>
          </x14:cfRule>
          <x14:cfRule type="expression" priority="53" id="{AB925958-0AEC-4262-B2D1-1808EAFEB58F}">
            <xm:f>$K12=Техлист!$A$35</xm:f>
            <x14:dxf>
              <fill>
                <patternFill>
                  <bgColor rgb="FF0088C3"/>
                </patternFill>
              </fill>
            </x14:dxf>
          </x14:cfRule>
          <x14:cfRule type="expression" priority="54" id="{1D579D5B-C7D2-47D4-93D9-6E3BE96C10D1}">
            <xm:f>$A12=Техлист!$A$35</xm:f>
            <x14:dxf>
              <font>
                <color rgb="FF0088C3"/>
              </font>
            </x14:dxf>
          </x14:cfRule>
          <x14:cfRule type="expression" priority="55" id="{A26E7839-A4B9-4172-9307-15FEB5501864}">
            <xm:f>$K12=Техлист!$A$34</xm:f>
            <x14:dxf>
              <fill>
                <patternFill>
                  <bgColor rgb="FF0074BB"/>
                </patternFill>
              </fill>
            </x14:dxf>
          </x14:cfRule>
          <x14:cfRule type="expression" priority="56" id="{5F55BF6B-AB06-4A07-9B76-41B6BD9FA274}">
            <xm:f>$A12=Техлист!$A$34</xm:f>
            <x14:dxf>
              <font>
                <color rgb="FF0074BB"/>
              </font>
            </x14:dxf>
          </x14:cfRule>
          <x14:cfRule type="expression" priority="57" id="{0FC98C2A-0502-4594-A750-EE59F87ACE05}">
            <xm:f>$K12=Техлист!$A$33</xm:f>
            <x14:dxf>
              <fill>
                <patternFill>
                  <bgColor rgb="FF005EAD"/>
                </patternFill>
              </fill>
            </x14:dxf>
          </x14:cfRule>
          <x14:cfRule type="expression" priority="58" id="{D8031EE1-22D1-41C9-BF49-0C90C9F11837}">
            <xm:f>$A12=Техлист!$A$33</xm:f>
            <x14:dxf>
              <font>
                <color rgb="FF005EAD"/>
              </font>
            </x14:dxf>
          </x14:cfRule>
          <x14:cfRule type="expression" priority="59" id="{52EEE3C7-72BF-4A83-A713-A08A5A1B5D7B}">
            <xm:f>$K12=Техлист!$A$32</xm:f>
            <x14:dxf>
              <fill>
                <patternFill>
                  <bgColor rgb="FF004F9F"/>
                </patternFill>
              </fill>
            </x14:dxf>
          </x14:cfRule>
          <x14:cfRule type="expression" priority="60" id="{2BE50A9A-E908-4A5C-A622-82879B9CF2CD}">
            <xm:f>$A12=Техлист!$A$32</xm:f>
            <x14:dxf>
              <font>
                <color rgb="FF004F9F"/>
              </font>
            </x14:dxf>
          </x14:cfRule>
          <x14:cfRule type="expression" priority="61" id="{40808556-7801-474C-B1F7-1B8C6B7EC6C2}">
            <xm:f>$K12=Техлист!$A$31</xm:f>
            <x14:dxf>
              <fill>
                <patternFill>
                  <bgColor rgb="FF004583"/>
                </patternFill>
              </fill>
            </x14:dxf>
          </x14:cfRule>
          <x14:cfRule type="expression" priority="62" id="{80FB15F1-13D6-420F-8BDE-4457A32A65CD}">
            <xm:f>$A12=Техлист!$A$31</xm:f>
            <x14:dxf>
              <font>
                <color rgb="FF004583"/>
              </font>
            </x14:dxf>
          </x14:cfRule>
          <x14:cfRule type="expression" priority="63" id="{F04C312E-C861-4192-A51D-BD5C0D17C897}">
            <xm:f>$K12=Техлист!$A$30</xm:f>
            <x14:dxf>
              <fill>
                <patternFill>
                  <bgColor rgb="FF00418E"/>
                </patternFill>
              </fill>
            </x14:dxf>
          </x14:cfRule>
          <x14:cfRule type="expression" priority="64" id="{76514C6F-3939-4653-BE02-843FDB6EB543}">
            <xm:f>$A12=Техлист!$A$30</xm:f>
            <x14:dxf>
              <font>
                <color rgb="FF00418E"/>
              </font>
            </x14:dxf>
          </x14:cfRule>
          <x14:cfRule type="expression" priority="65" id="{FB9CE601-5AED-4F52-8969-6C2FA5AA0507}">
            <xm:f>$K12=Техлист!$A$29</xm:f>
            <x14:dxf>
              <fill>
                <patternFill>
                  <bgColor rgb="FF003A78"/>
                </patternFill>
              </fill>
            </x14:dxf>
          </x14:cfRule>
          <x14:cfRule type="expression" priority="66" id="{8CFF8B90-4D39-4C28-9216-F6B726CB1ED9}">
            <xm:f>$A12=Техлист!$A$29</xm:f>
            <x14:dxf>
              <font>
                <color rgb="FF003A78"/>
              </font>
            </x14:dxf>
          </x14:cfRule>
          <x14:cfRule type="expression" priority="67" id="{39AAC313-868A-4FA7-AD67-7DA81EAC9F8A}">
            <xm:f>$K12=Техлист!$A$28</xm:f>
            <x14:dxf>
              <fill>
                <patternFill>
                  <bgColor rgb="FF1B2FAA"/>
                </patternFill>
              </fill>
            </x14:dxf>
          </x14:cfRule>
          <x14:cfRule type="expression" priority="68" id="{8E7A989F-D97D-4106-B1CB-331D4CC0BB95}">
            <xm:f>$A12=Техлист!$A$28</xm:f>
            <x14:dxf>
              <font>
                <color rgb="FF1B2FAA"/>
              </font>
            </x14:dxf>
          </x14:cfRule>
          <x14:cfRule type="expression" priority="69" id="{EF7104EB-1AED-400F-8296-7B31BF27A7F9}">
            <xm:f>$K12=Техлист!$A$27</xm:f>
            <x14:dxf>
              <fill>
                <patternFill>
                  <bgColor rgb="FF172B79"/>
                </patternFill>
              </fill>
            </x14:dxf>
          </x14:cfRule>
          <x14:cfRule type="expression" priority="70" id="{58FC80C8-391C-495C-B40D-F07492F8C5B6}">
            <xm:f>$A12=Техлист!$A$27</xm:f>
            <x14:dxf>
              <font>
                <color rgb="FF172B79"/>
              </font>
            </x14:dxf>
          </x14:cfRule>
          <x14:cfRule type="expression" priority="71" id="{A7C1544A-BDCE-4AC5-832E-368BEA54D931}">
            <xm:f>$K12=Техлист!$A$26</xm:f>
            <x14:dxf>
              <fill>
                <patternFill>
                  <bgColor rgb="FF0D1F6A"/>
                </patternFill>
              </fill>
            </x14:dxf>
          </x14:cfRule>
          <x14:cfRule type="expression" priority="72" id="{8EDF398D-80C3-489A-9434-69A0F1494D9D}">
            <xm:f>$A12=Техлист!$A$26</xm:f>
            <x14:dxf>
              <font>
                <color rgb="FF0D1F6A"/>
              </font>
            </x14:dxf>
          </x14:cfRule>
          <x14:cfRule type="expression" priority="73" id="{931EC371-3CF4-4D39-BE06-FC06969CCC48}">
            <xm:f>$K12=Техлист!$A$25</xm:f>
            <x14:dxf>
              <fill>
                <patternFill>
                  <bgColor rgb="FF1C2F5E"/>
                </patternFill>
              </fill>
            </x14:dxf>
          </x14:cfRule>
          <x14:cfRule type="expression" priority="74" id="{3E0E819F-15EF-4E46-86BD-19158CBDEC45}">
            <xm:f>$A12=Техлист!$A$25</xm:f>
            <x14:dxf>
              <font>
                <color rgb="FF1C2F5E"/>
              </font>
            </x14:dxf>
          </x14:cfRule>
          <x14:cfRule type="expression" priority="75" id="{5BC9D8AB-1659-45E0-A8C6-6AE7D9C254B3}">
            <xm:f>$K12=Техлист!$A$24</xm:f>
            <x14:dxf>
              <fill>
                <patternFill>
                  <bgColor rgb="FF0F113A"/>
                </patternFill>
              </fill>
            </x14:dxf>
          </x14:cfRule>
          <x14:cfRule type="expression" priority="76" id="{7DF5FD2B-4746-4D81-ABB2-73E57E300C17}">
            <xm:f>$A12=Техлист!$A$24</xm:f>
            <x14:dxf>
              <font>
                <color rgb="FF0F113A"/>
              </font>
            </x14:dxf>
          </x14:cfRule>
          <x14:cfRule type="expression" priority="77" id="{9F0F4A83-5312-4E48-A0CE-8C9E7C4F2207}">
            <xm:f>$K12=Техлист!$A$23</xm:f>
            <x14:dxf>
              <fill>
                <patternFill>
                  <bgColor rgb="FF131D39"/>
                </patternFill>
              </fill>
            </x14:dxf>
          </x14:cfRule>
          <x14:cfRule type="expression" priority="78" id="{0A9EBBE7-271B-4CC1-9EEB-C152F22F6DBD}">
            <xm:f>$A12=Техлист!$A$23</xm:f>
            <x14:dxf>
              <font>
                <color rgb="FF131D39"/>
              </font>
            </x14:dxf>
          </x14:cfRule>
          <x14:cfRule type="expression" priority="79" id="{939F1833-9AEE-4265-8446-1744DE214E25}">
            <xm:f>$K12=Техлист!$A$22</xm:f>
            <x14:dxf>
              <fill>
                <patternFill patternType="solid">
                  <bgColor rgb="FFEF87B8"/>
                </patternFill>
              </fill>
            </x14:dxf>
          </x14:cfRule>
          <x14:cfRule type="expression" priority="80" id="{20EC7A05-7670-4D02-B518-48FB7CFB5C61}">
            <xm:f>$A12=Техлист!$A$22</xm:f>
            <x14:dxf>
              <font>
                <color rgb="FFEF87B8"/>
              </font>
            </x14:dxf>
          </x14:cfRule>
          <x14:cfRule type="expression" priority="81" id="{7C0B3AB6-3619-4162-9CBD-3B669633FD15}">
            <xm:f>$K12=Техлист!$A$21</xm:f>
            <x14:dxf>
              <fill>
                <patternFill>
                  <bgColor rgb="FFC3286A"/>
                </patternFill>
              </fill>
            </x14:dxf>
          </x14:cfRule>
          <x14:cfRule type="expression" priority="82" id="{F570CB5D-95E8-41A2-BD12-3C3E461275FA}">
            <xm:f>$A12=Техлист!$A$21</xm:f>
            <x14:dxf>
              <font>
                <color rgb="FFC3286A"/>
              </font>
            </x14:dxf>
          </x14:cfRule>
          <x14:cfRule type="expression" priority="83" id="{91E398A9-4810-4D7C-8FD7-9084DE593B57}">
            <xm:f>$K12=Техлист!$A$20</xm:f>
            <x14:dxf>
              <fill>
                <patternFill>
                  <bgColor rgb="FFBA94BC"/>
                </patternFill>
              </fill>
            </x14:dxf>
          </x14:cfRule>
          <x14:cfRule type="expression" priority="84" id="{F382CC8E-3031-43B6-85C0-E5A9673FFE3F}">
            <xm:f>$A12=Техлист!$A$20</xm:f>
            <x14:dxf>
              <font>
                <color rgb="FFBA94BC"/>
              </font>
            </x14:dxf>
          </x14:cfRule>
          <x14:cfRule type="expression" priority="85" id="{4119B970-F1E7-4CCC-9338-07649AB93C4E}">
            <xm:f>$K12=Техлист!$A$19</xm:f>
            <x14:dxf>
              <fill>
                <patternFill>
                  <bgColor rgb="FF785FA2"/>
                </patternFill>
              </fill>
            </x14:dxf>
          </x14:cfRule>
          <x14:cfRule type="expression" priority="86" id="{D40BB97F-1384-42A0-BB8C-67945F561C5E}">
            <xm:f>$A12=Техлист!$A$19</xm:f>
            <x14:dxf>
              <font>
                <color rgb="FF785FA2"/>
              </font>
            </x14:dxf>
          </x14:cfRule>
          <x14:cfRule type="expression" priority="87" id="{7ECB55D8-033E-423A-A215-86CB25D2DBC0}">
            <xm:f>$K12=Техлист!$A$18</xm:f>
            <x14:dxf>
              <fill>
                <patternFill>
                  <bgColor rgb="FF5D2B68"/>
                </patternFill>
              </fill>
            </x14:dxf>
          </x14:cfRule>
          <x14:cfRule type="expression" priority="88" id="{619076CA-ECD0-48DB-9116-F859878804D6}">
            <xm:f>$A12=Техлист!$A$18</xm:f>
            <x14:dxf>
              <font>
                <color rgb="FF5D2B68"/>
              </font>
            </x14:dxf>
          </x14:cfRule>
          <x14:cfRule type="expression" priority="89" id="{9A618A98-7EE2-4FDA-BFD9-E17DF26FD180}">
            <xm:f>$K12=Техлист!$A$17</xm:f>
            <x14:dxf>
              <fill>
                <patternFill>
                  <bgColor rgb="FF412872"/>
                </patternFill>
              </fill>
            </x14:dxf>
          </x14:cfRule>
          <x14:cfRule type="expression" priority="90" id="{0754995B-3FD3-4855-A226-C8E09BEF50FF}">
            <xm:f>$A12=Техлист!$A$17</xm:f>
            <x14:dxf>
              <font>
                <color rgb="FF412872"/>
              </font>
            </x14:dxf>
          </x14:cfRule>
          <x14:cfRule type="expression" priority="91" id="{7EE844B8-EB50-426F-B856-53D73668ED0D}">
            <xm:f>$K12=Техлист!$A$16</xm:f>
            <x14:dxf>
              <fill>
                <patternFill>
                  <bgColor rgb="FFEC6600"/>
                </patternFill>
              </fill>
            </x14:dxf>
          </x14:cfRule>
          <x14:cfRule type="expression" priority="92" id="{5B7C792D-DDC4-415E-9C89-3030D63C7B23}">
            <xm:f>$A12=Техлист!$A$16</xm:f>
            <x14:dxf>
              <font>
                <color rgb="FFEC6600"/>
              </font>
            </x14:dxf>
          </x14:cfRule>
          <x14:cfRule type="expression" priority="93" id="{C063DB57-CC83-4204-A351-5950C56730E9}">
            <xm:f>$K12=Техлист!$A$15</xm:f>
            <x14:dxf>
              <fill>
                <patternFill>
                  <bgColor rgb="FFFF6D00"/>
                </patternFill>
              </fill>
            </x14:dxf>
          </x14:cfRule>
          <x14:cfRule type="expression" priority="94" id="{A06C006C-0B95-4CBE-908D-E66CB142EF8E}">
            <xm:f>$A12=Техлист!$A$15</xm:f>
            <x14:dxf>
              <font>
                <color rgb="FFFF6D00"/>
              </font>
            </x14:dxf>
          </x14:cfRule>
          <x14:cfRule type="expression" priority="95" id="{3A92D04D-6EEC-4BC5-8559-0E8E35CC1AAE}">
            <xm:f>$K12=Техлист!$A$14</xm:f>
            <x14:dxf>
              <fill>
                <patternFill>
                  <bgColor rgb="FFDD4400"/>
                </patternFill>
              </fill>
            </x14:dxf>
          </x14:cfRule>
          <x14:cfRule type="expression" priority="96" id="{61FD4251-08C9-4752-A96F-26976998A5B7}">
            <xm:f>$A12=Техлист!$A$14</xm:f>
            <x14:dxf>
              <font>
                <color rgb="FFDD4400"/>
              </font>
            </x14:dxf>
          </x14:cfRule>
          <x14:cfRule type="expression" priority="97" id="{9B11DA4D-F118-4E1F-9DFA-B9F9B9290BFA}">
            <xm:f>$K12=Техлист!$A$13</xm:f>
            <x14:dxf>
              <fill>
                <patternFill>
                  <bgColor rgb="FFD33000"/>
                </patternFill>
              </fill>
            </x14:dxf>
          </x14:cfRule>
          <x14:cfRule type="expression" priority="98" id="{2C89EA4E-671F-451A-B678-243BE8A8EC69}">
            <xm:f>$A12=Техлист!$A$13</xm:f>
            <x14:dxf>
              <font>
                <color rgb="FFD33000"/>
              </font>
            </x14:dxf>
          </x14:cfRule>
          <x14:cfRule type="expression" priority="99" id="{D6626931-4452-4CB2-B482-F520B5195A75}">
            <xm:f>$K12=Техлист!$A$12</xm:f>
            <x14:dxf>
              <fill>
                <patternFill>
                  <bgColor rgb="FFC70C00"/>
                </patternFill>
              </fill>
            </x14:dxf>
          </x14:cfRule>
          <x14:cfRule type="expression" priority="100" id="{764D6CFB-D094-4662-8664-6AFF67EF1058}">
            <xm:f>$A12=Техлист!$A$12</xm:f>
            <x14:dxf>
              <font>
                <color rgb="FFC70C00"/>
              </font>
            </x14:dxf>
          </x14:cfRule>
          <x14:cfRule type="expression" priority="101" id="{C4087A3E-8FD3-4430-900B-3C624F2B7E77}">
            <xm:f>$K12=Техлист!$A$11</xm:f>
            <x14:dxf>
              <fill>
                <patternFill>
                  <bgColor rgb="FFAF000B"/>
                </patternFill>
              </fill>
            </x14:dxf>
          </x14:cfRule>
          <x14:cfRule type="expression" priority="102" id="{2D51D27F-CFCA-48D3-886A-7554D269ABA6}">
            <xm:f>$A12=Техлист!$A$11</xm:f>
            <x14:dxf>
              <font>
                <color rgb="FFAF000B"/>
              </font>
            </x14:dxf>
          </x14:cfRule>
          <x14:cfRule type="expression" priority="103" id="{905A71F1-09A8-4252-B234-4C413D149760}">
            <xm:f>$K12=Техлист!$A$10</xm:f>
            <x14:dxf>
              <fill>
                <patternFill>
                  <bgColor rgb="FF910814"/>
                </patternFill>
              </fill>
            </x14:dxf>
          </x14:cfRule>
          <x14:cfRule type="expression" priority="104" id="{4725A75A-64F2-45C3-9740-5AC1696B89E0}">
            <xm:f>$A12=Техлист!$A$10</xm:f>
            <x14:dxf>
              <font>
                <color rgb="FF910814"/>
              </font>
            </x14:dxf>
          </x14:cfRule>
          <x14:cfRule type="expression" priority="105" id="{133D234C-66E1-482B-983F-DD8741C39FE6}">
            <xm:f>$K12=Техлист!$A$9</xm:f>
            <x14:dxf>
              <fill>
                <patternFill>
                  <bgColor rgb="FF740210"/>
                </patternFill>
              </fill>
            </x14:dxf>
          </x14:cfRule>
          <x14:cfRule type="expression" priority="106" id="{A161C587-E6EA-400E-971E-BADC5E422E1B}">
            <xm:f>$A12=Техлист!$A$9</xm:f>
            <x14:dxf>
              <font>
                <color rgb="FF740210"/>
              </font>
            </x14:dxf>
          </x14:cfRule>
          <x14:cfRule type="expression" priority="107" id="{96F506AA-0BD5-47A4-9942-F4A1DEBC59DA}">
            <xm:f>$A12=Техлист!$A$8</xm:f>
            <x14:dxf>
              <font>
                <color rgb="FF571120"/>
              </font>
            </x14:dxf>
          </x14:cfRule>
          <x14:cfRule type="expression" priority="108" id="{2D05138A-DE9B-4CCA-87EE-23D11CEBB3D3}">
            <xm:f>$K12=Техлист!$A$7</xm:f>
            <x14:dxf>
              <fill>
                <patternFill>
                  <bgColor rgb="FFF1E10E"/>
                </patternFill>
              </fill>
            </x14:dxf>
          </x14:cfRule>
          <x14:cfRule type="expression" priority="109" id="{17A3D95A-51DA-4322-A5F0-F3A0F7D9A98E}">
            <xm:f>$A12=Техлист!$A$7</xm:f>
            <x14:dxf>
              <font>
                <color rgb="FFF1E10E"/>
              </font>
            </x14:dxf>
          </x14:cfRule>
          <x14:cfRule type="expression" priority="110" id="{07BA5571-491C-47EB-8D5C-E06FC96D46C1}">
            <xm:f>$K12=Техлист!$A$6</xm:f>
            <x14:dxf>
              <fill>
                <patternFill>
                  <bgColor rgb="FFF2CB00"/>
                </patternFill>
              </fill>
            </x14:dxf>
          </x14:cfRule>
          <x14:cfRule type="expression" priority="111" id="{4B65A870-2DF1-4327-8615-FAD785FF9FB4}">
            <xm:f>$A12=Техлист!$A$6</xm:f>
            <x14:dxf>
              <font>
                <color rgb="FFF2CB00"/>
              </font>
            </x14:dxf>
          </x14:cfRule>
          <x14:cfRule type="expression" priority="112" id="{2CCC57AB-18CF-4233-9C91-D2C386A43046}">
            <xm:f>$K12=Техлист!$A$5</xm:f>
            <x14:dxf>
              <fill>
                <patternFill>
                  <bgColor rgb="FFFEC600"/>
                </patternFill>
              </fill>
            </x14:dxf>
          </x14:cfRule>
          <x14:cfRule type="expression" priority="113" id="{58EB0D1B-DB0A-4675-A2F9-4BC303B78B2B}">
            <xm:f>$A12=Техлист!$A$5</xm:f>
            <x14:dxf>
              <font>
                <color rgb="FFFEC600"/>
              </font>
            </x14:dxf>
          </x14:cfRule>
          <x14:cfRule type="expression" priority="114" id="{ABCFAF57-B06B-40FA-BA88-E4137F13BB45}">
            <xm:f>$K12=Техлист!$A$4</xm:f>
            <x14:dxf>
              <fill>
                <patternFill>
                  <bgColor rgb="FFFCA600"/>
                </patternFill>
              </fill>
            </x14:dxf>
          </x14:cfRule>
          <x14:cfRule type="expression" priority="115" id="{CBEBEDC8-3D19-46D6-8BDC-168C5E1F0B5D}">
            <xm:f>$A12=Техлист!$A$4</xm:f>
            <x14:dxf>
              <font>
                <color rgb="FFFCA600"/>
              </font>
            </x14:dxf>
          </x14:cfRule>
          <x14:cfRule type="expression" priority="116" id="{D1FE0D26-DAA8-4D0A-AF75-34C31B71EB86}">
            <xm:f>$K12=Техлист!$A$3</xm:f>
            <x14:dxf>
              <fill>
                <patternFill>
                  <bgColor rgb="FFE8A700"/>
                </patternFill>
              </fill>
            </x14:dxf>
          </x14:cfRule>
          <x14:cfRule type="expression" priority="117" id="{B9E8D701-51A7-4D9C-91AA-77282BFB4E2E}">
            <xm:f>$A12=Техлист!$A$3</xm:f>
            <x14:dxf>
              <font>
                <color rgb="FFE8A700"/>
              </font>
            </x14:dxf>
          </x14:cfRule>
          <xm:sqref>A9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Z114"/>
  <sheetViews>
    <sheetView view="pageBreakPreview" topLeftCell="A103" zoomScaleNormal="100" zoomScaleSheetLayoutView="100" workbookViewId="0">
      <selection activeCell="Q50" sqref="Q50:R50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103"/>
      <c r="B1" s="104"/>
      <c r="C1" s="104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454</v>
      </c>
      <c r="S1" s="93"/>
      <c r="T1" s="94"/>
    </row>
    <row r="2" spans="1:26" ht="17.149999999999999" customHeight="1" x14ac:dyDescent="0.25">
      <c r="A2" s="95" t="str">
        <f>'Титульный лист'!D$20</f>
        <v>Аренда дополнительного оборудования для стандартных стендов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Техлист!A$62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Техлист!A$63</f>
        <v>не позднее 13.10.2024 г.</v>
      </c>
      <c r="Q3" s="101"/>
      <c r="R3" s="101"/>
      <c r="S3" s="101"/>
      <c r="T3" s="102"/>
      <c r="U3" s="7"/>
      <c r="V3" s="7"/>
      <c r="W3" s="7"/>
      <c r="X3" s="7"/>
      <c r="Y3" s="7"/>
      <c r="Z3" s="7"/>
    </row>
    <row r="4" spans="1:26" ht="16.899999999999999" customHeight="1" x14ac:dyDescent="0.25">
      <c r="A4" s="159" t="str">
        <f>'Титульный лист'!$A$10</f>
        <v>Название компании:</v>
      </c>
      <c r="B4" s="160"/>
      <c r="C4" s="160"/>
      <c r="D4" s="160"/>
      <c r="E4" s="161"/>
      <c r="F4" s="162" t="str">
        <f>IF('Титульный лист'!$F$10="","ЗАПОЛНИТЕ НА ПЕРВОМ ЛИСТЕ",'Титульный лист'!$F$10)</f>
        <v>ЗАПОЛНИТЕ НА ПЕРВОМ ЛИСТЕ</v>
      </c>
      <c r="G4" s="163"/>
      <c r="H4" s="163"/>
      <c r="I4" s="163"/>
      <c r="J4" s="163"/>
      <c r="K4" s="163"/>
      <c r="L4" s="163"/>
      <c r="M4" s="163"/>
      <c r="N4" s="163"/>
      <c r="O4" s="164"/>
      <c r="P4" s="159" t="str">
        <f>'Титульный лист'!$P$10</f>
        <v>№ стенда:</v>
      </c>
      <c r="Q4" s="160"/>
      <c r="R4" s="161"/>
      <c r="S4" s="146" t="str">
        <f>IF('Титульный лист'!$S$10="","",'Титульный лист'!$S$10)</f>
        <v/>
      </c>
      <c r="T4" s="147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08" t="str">
        <f>'Титульный лист'!$A$12</f>
        <v>Телефон:</v>
      </c>
      <c r="B6" s="109"/>
      <c r="C6" s="110"/>
      <c r="D6" s="114" t="str">
        <f>IF('Титульный лист'!$D$12="","",'Титульный лист'!$D$12)</f>
        <v/>
      </c>
      <c r="E6" s="170"/>
      <c r="F6" s="170"/>
      <c r="G6" s="170"/>
      <c r="H6" s="170"/>
      <c r="I6" s="170"/>
      <c r="J6" s="115"/>
      <c r="K6" s="171" t="str">
        <f>'Титульный лист'!$K$12</f>
        <v>e-mail:</v>
      </c>
      <c r="L6" s="171"/>
      <c r="M6" s="114" t="str">
        <f>IF('Титульный лист'!$M$12="","",'Титульный лист'!$M$12)</f>
        <v/>
      </c>
      <c r="N6" s="170"/>
      <c r="O6" s="170"/>
      <c r="P6" s="170"/>
      <c r="Q6" s="170"/>
      <c r="R6" s="170"/>
      <c r="S6" s="170"/>
      <c r="T6" s="115"/>
    </row>
    <row r="7" spans="1:26" ht="25.15" customHeight="1" x14ac:dyDescent="0.35">
      <c r="A7" s="157" t="s">
        <v>37</v>
      </c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158"/>
      <c r="M7" s="155" t="s">
        <v>0</v>
      </c>
      <c r="N7" s="156"/>
      <c r="O7" s="157" t="s">
        <v>258</v>
      </c>
      <c r="P7" s="158"/>
      <c r="Q7" s="155" t="s">
        <v>23</v>
      </c>
      <c r="R7" s="156"/>
      <c r="S7" s="157" t="s">
        <v>212</v>
      </c>
      <c r="T7" s="158"/>
    </row>
    <row r="8" spans="1:26" ht="20.149999999999999" customHeight="1" x14ac:dyDescent="0.35">
      <c r="A8" s="285" t="s">
        <v>457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6" ht="16.899999999999999" customHeight="1" x14ac:dyDescent="0.35">
      <c r="A9" s="132" t="s">
        <v>165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40" t="s">
        <v>11</v>
      </c>
      <c r="N9" s="140"/>
      <c r="O9" s="133">
        <f>Техлист!R38</f>
        <v>1700</v>
      </c>
      <c r="P9" s="133"/>
      <c r="Q9" s="169"/>
      <c r="R9" s="169"/>
      <c r="S9" s="279" t="str">
        <f>IF(O9*Q9=0,"",O9*Q9)</f>
        <v/>
      </c>
      <c r="T9" s="279"/>
    </row>
    <row r="10" spans="1:26" ht="16.899999999999999" customHeight="1" x14ac:dyDescent="0.35">
      <c r="A10" s="132" t="s">
        <v>150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40" t="s">
        <v>11</v>
      </c>
      <c r="N10" s="140"/>
      <c r="O10" s="133">
        <f>Техлист!R39</f>
        <v>1500</v>
      </c>
      <c r="P10" s="133"/>
      <c r="Q10" s="129"/>
      <c r="R10" s="129"/>
      <c r="S10" s="279" t="str">
        <f t="shared" ref="S10:S16" si="0">IF(O10*Q10=0,"",O10*Q10)</f>
        <v/>
      </c>
      <c r="T10" s="279"/>
    </row>
    <row r="11" spans="1:26" ht="16.899999999999999" customHeight="1" x14ac:dyDescent="0.35">
      <c r="A11" s="132" t="s">
        <v>154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40" t="s">
        <v>11</v>
      </c>
      <c r="N11" s="140"/>
      <c r="O11" s="133">
        <f>Техлист!R40</f>
        <v>2640</v>
      </c>
      <c r="P11" s="133"/>
      <c r="Q11" s="169"/>
      <c r="R11" s="169"/>
      <c r="S11" s="279" t="str">
        <f t="shared" si="0"/>
        <v/>
      </c>
      <c r="T11" s="279"/>
    </row>
    <row r="12" spans="1:26" ht="16.899999999999999" customHeight="1" x14ac:dyDescent="0.35">
      <c r="A12" s="132" t="s">
        <v>155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40" t="s">
        <v>11</v>
      </c>
      <c r="N12" s="140"/>
      <c r="O12" s="133">
        <f>Техлист!R41</f>
        <v>2420</v>
      </c>
      <c r="P12" s="133"/>
      <c r="Q12" s="169"/>
      <c r="R12" s="169"/>
      <c r="S12" s="279" t="str">
        <f t="shared" si="0"/>
        <v/>
      </c>
      <c r="T12" s="279"/>
    </row>
    <row r="13" spans="1:26" ht="16.899999999999999" customHeight="1" x14ac:dyDescent="0.35">
      <c r="A13" s="132" t="s">
        <v>157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40" t="s">
        <v>11</v>
      </c>
      <c r="N13" s="140"/>
      <c r="O13" s="133">
        <f>Техлист!R42</f>
        <v>3740</v>
      </c>
      <c r="P13" s="133"/>
      <c r="Q13" s="169"/>
      <c r="R13" s="169"/>
      <c r="S13" s="279" t="str">
        <f t="shared" si="0"/>
        <v/>
      </c>
      <c r="T13" s="279"/>
    </row>
    <row r="14" spans="1:26" ht="16.899999999999999" customHeight="1" x14ac:dyDescent="0.35">
      <c r="A14" s="132" t="s">
        <v>156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40" t="s">
        <v>11</v>
      </c>
      <c r="N14" s="140"/>
      <c r="O14" s="133">
        <f>Техлист!R43</f>
        <v>3150</v>
      </c>
      <c r="P14" s="133"/>
      <c r="Q14" s="169"/>
      <c r="R14" s="169"/>
      <c r="S14" s="279" t="str">
        <f t="shared" si="0"/>
        <v/>
      </c>
      <c r="T14" s="279"/>
    </row>
    <row r="15" spans="1:26" ht="16.899999999999999" customHeight="1" x14ac:dyDescent="0.35">
      <c r="A15" s="132" t="s">
        <v>152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40" t="s">
        <v>11</v>
      </c>
      <c r="N15" s="140"/>
      <c r="O15" s="133">
        <f>Техлист!R44</f>
        <v>4220</v>
      </c>
      <c r="P15" s="133"/>
      <c r="Q15" s="129"/>
      <c r="R15" s="129"/>
      <c r="S15" s="279" t="str">
        <f t="shared" si="0"/>
        <v/>
      </c>
      <c r="T15" s="279"/>
    </row>
    <row r="16" spans="1:26" ht="16.899999999999999" customHeight="1" x14ac:dyDescent="0.35">
      <c r="A16" s="132" t="s">
        <v>151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40" t="s">
        <v>11</v>
      </c>
      <c r="N16" s="140"/>
      <c r="O16" s="133">
        <f>Техлист!R45</f>
        <v>7230</v>
      </c>
      <c r="P16" s="133"/>
      <c r="Q16" s="129"/>
      <c r="R16" s="129"/>
      <c r="S16" s="279" t="str">
        <f t="shared" si="0"/>
        <v/>
      </c>
      <c r="T16" s="279"/>
    </row>
    <row r="17" spans="1:20" ht="20.149999999999999" customHeight="1" x14ac:dyDescent="0.35">
      <c r="A17" s="285" t="s">
        <v>462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</row>
    <row r="18" spans="1:20" ht="16.899999999999999" customHeight="1" x14ac:dyDescent="0.35">
      <c r="A18" s="132" t="s">
        <v>398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40" t="s">
        <v>11</v>
      </c>
      <c r="N18" s="140"/>
      <c r="O18" s="133">
        <f>Техлист!R47</f>
        <v>12000</v>
      </c>
      <c r="P18" s="133"/>
      <c r="Q18" s="169"/>
      <c r="R18" s="169"/>
      <c r="S18" s="279" t="str">
        <f>IF(O18*Q18=0,"",O18*Q18)</f>
        <v/>
      </c>
      <c r="T18" s="279"/>
    </row>
    <row r="19" spans="1:20" ht="16.899999999999999" customHeight="1" x14ac:dyDescent="0.35">
      <c r="A19" s="132" t="s">
        <v>399</v>
      </c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40" t="s">
        <v>11</v>
      </c>
      <c r="N19" s="140"/>
      <c r="O19" s="133">
        <f>Техлист!R48</f>
        <v>13600</v>
      </c>
      <c r="P19" s="133"/>
      <c r="Q19" s="129"/>
      <c r="R19" s="129"/>
      <c r="S19" s="279" t="str">
        <f t="shared" ref="S19:S21" si="1">IF(O19*Q19=0,"",O19*Q19)</f>
        <v/>
      </c>
      <c r="T19" s="279"/>
    </row>
    <row r="20" spans="1:20" ht="16.899999999999999" customHeight="1" x14ac:dyDescent="0.35">
      <c r="A20" s="132" t="s">
        <v>263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40" t="s">
        <v>11</v>
      </c>
      <c r="N20" s="140"/>
      <c r="O20" s="133">
        <f>Техлист!R49</f>
        <v>15360</v>
      </c>
      <c r="P20" s="133"/>
      <c r="Q20" s="169"/>
      <c r="R20" s="169"/>
      <c r="S20" s="279" t="str">
        <f t="shared" si="1"/>
        <v/>
      </c>
      <c r="T20" s="279"/>
    </row>
    <row r="21" spans="1:20" ht="16.899999999999999" customHeight="1" x14ac:dyDescent="0.35">
      <c r="A21" s="132" t="s">
        <v>264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40" t="s">
        <v>11</v>
      </c>
      <c r="N21" s="140"/>
      <c r="O21" s="133">
        <f>Техлист!R50</f>
        <v>11520</v>
      </c>
      <c r="P21" s="133"/>
      <c r="Q21" s="169"/>
      <c r="R21" s="169"/>
      <c r="S21" s="279" t="str">
        <f t="shared" si="1"/>
        <v/>
      </c>
      <c r="T21" s="279"/>
    </row>
    <row r="22" spans="1:20" ht="20.149999999999999" customHeight="1" x14ac:dyDescent="0.35">
      <c r="A22" s="285" t="s">
        <v>276</v>
      </c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</row>
    <row r="23" spans="1:20" ht="16.899999999999999" customHeight="1" x14ac:dyDescent="0.35">
      <c r="A23" s="132" t="s">
        <v>162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40" t="s">
        <v>11</v>
      </c>
      <c r="N23" s="140"/>
      <c r="O23" s="133">
        <f>Техлист!R52</f>
        <v>3730</v>
      </c>
      <c r="P23" s="133"/>
      <c r="Q23" s="129"/>
      <c r="R23" s="129"/>
      <c r="S23" s="279" t="str">
        <f>IF(O23*Q23=0,"",O23*Q23)</f>
        <v/>
      </c>
      <c r="T23" s="279"/>
    </row>
    <row r="24" spans="1:20" ht="16.899999999999999" customHeight="1" x14ac:dyDescent="0.35">
      <c r="A24" s="280" t="s">
        <v>153</v>
      </c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140" t="s">
        <v>11</v>
      </c>
      <c r="N24" s="140"/>
      <c r="O24" s="133">
        <f>Техлист!R53</f>
        <v>2890</v>
      </c>
      <c r="P24" s="133"/>
      <c r="Q24" s="129"/>
      <c r="R24" s="129"/>
      <c r="S24" s="279" t="str">
        <f t="shared" ref="S24:S42" si="2">IF(O24*Q24=0,"",O24*Q24)</f>
        <v/>
      </c>
      <c r="T24" s="279"/>
    </row>
    <row r="25" spans="1:20" ht="16.899999999999999" customHeight="1" x14ac:dyDescent="0.35">
      <c r="A25" s="132" t="s">
        <v>158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40" t="s">
        <v>11</v>
      </c>
      <c r="N25" s="140"/>
      <c r="O25" s="133">
        <f>Техлист!R54</f>
        <v>4830</v>
      </c>
      <c r="P25" s="133"/>
      <c r="Q25" s="129"/>
      <c r="R25" s="129"/>
      <c r="S25" s="279" t="str">
        <f t="shared" si="2"/>
        <v/>
      </c>
      <c r="T25" s="279"/>
    </row>
    <row r="26" spans="1:20" ht="16.899999999999999" customHeight="1" x14ac:dyDescent="0.35">
      <c r="A26" s="132" t="s">
        <v>159</v>
      </c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40" t="s">
        <v>11</v>
      </c>
      <c r="N26" s="140"/>
      <c r="O26" s="133">
        <f>Техлист!R55</f>
        <v>4450</v>
      </c>
      <c r="P26" s="133"/>
      <c r="Q26" s="129"/>
      <c r="R26" s="129"/>
      <c r="S26" s="279" t="str">
        <f t="shared" si="2"/>
        <v/>
      </c>
      <c r="T26" s="279"/>
    </row>
    <row r="27" spans="1:20" ht="16.899999999999999" customHeight="1" x14ac:dyDescent="0.35">
      <c r="A27" s="132" t="s">
        <v>163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40" t="s">
        <v>11</v>
      </c>
      <c r="N27" s="140"/>
      <c r="O27" s="133">
        <f>Техлист!R56</f>
        <v>4220</v>
      </c>
      <c r="P27" s="133"/>
      <c r="Q27" s="129"/>
      <c r="R27" s="129"/>
      <c r="S27" s="279" t="str">
        <f t="shared" si="2"/>
        <v/>
      </c>
      <c r="T27" s="279"/>
    </row>
    <row r="28" spans="1:20" ht="16.899999999999999" customHeight="1" x14ac:dyDescent="0.35">
      <c r="A28" s="132" t="s">
        <v>160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40" t="s">
        <v>11</v>
      </c>
      <c r="N28" s="140"/>
      <c r="O28" s="133">
        <f>Техлист!R57</f>
        <v>3930</v>
      </c>
      <c r="P28" s="133"/>
      <c r="Q28" s="129"/>
      <c r="R28" s="129"/>
      <c r="S28" s="279" t="str">
        <f t="shared" si="2"/>
        <v/>
      </c>
      <c r="T28" s="279"/>
    </row>
    <row r="29" spans="1:20" ht="16.899999999999999" customHeight="1" x14ac:dyDescent="0.35">
      <c r="A29" s="132" t="s">
        <v>164</v>
      </c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40" t="s">
        <v>11</v>
      </c>
      <c r="N29" s="140"/>
      <c r="O29" s="133">
        <f>Техлист!R58</f>
        <v>3730</v>
      </c>
      <c r="P29" s="133"/>
      <c r="Q29" s="129"/>
      <c r="R29" s="129"/>
      <c r="S29" s="279" t="str">
        <f t="shared" si="2"/>
        <v/>
      </c>
      <c r="T29" s="279"/>
    </row>
    <row r="30" spans="1:20" ht="16.899999999999999" customHeight="1" x14ac:dyDescent="0.35">
      <c r="A30" s="306" t="s">
        <v>161</v>
      </c>
      <c r="B30" s="306"/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140" t="s">
        <v>11</v>
      </c>
      <c r="N30" s="140"/>
      <c r="O30" s="133">
        <f>Техлист!R59</f>
        <v>3390</v>
      </c>
      <c r="P30" s="133"/>
      <c r="Q30" s="129"/>
      <c r="R30" s="129"/>
      <c r="S30" s="279" t="str">
        <f t="shared" si="2"/>
        <v/>
      </c>
      <c r="T30" s="279"/>
    </row>
    <row r="31" spans="1:20" ht="30" customHeight="1" x14ac:dyDescent="0.35">
      <c r="A31" s="260" t="s">
        <v>268</v>
      </c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140" t="s">
        <v>11</v>
      </c>
      <c r="N31" s="140"/>
      <c r="O31" s="133">
        <f>Техлист!R60</f>
        <v>2220</v>
      </c>
      <c r="P31" s="133"/>
      <c r="Q31" s="129"/>
      <c r="R31" s="129"/>
      <c r="S31" s="279" t="str">
        <f t="shared" ref="S31" si="3">IF(O31*Q31=0,"",O31*Q31)</f>
        <v/>
      </c>
      <c r="T31" s="279"/>
    </row>
    <row r="32" spans="1:20" ht="16.899999999999999" customHeight="1" x14ac:dyDescent="0.35">
      <c r="A32" s="144" t="s">
        <v>260</v>
      </c>
      <c r="B32" s="145"/>
      <c r="C32" s="145"/>
      <c r="D32" s="145"/>
      <c r="E32" s="145"/>
      <c r="F32" s="145"/>
      <c r="G32" s="145"/>
      <c r="H32" s="145"/>
      <c r="I32" s="305" t="s">
        <v>259</v>
      </c>
      <c r="J32" s="305"/>
      <c r="K32" s="303" t="s">
        <v>174</v>
      </c>
      <c r="L32" s="304"/>
      <c r="M32" s="284" t="s">
        <v>11</v>
      </c>
      <c r="N32" s="140"/>
      <c r="O32" s="133">
        <f>IF(K32=Техлист!D$3,Техлист!R60,IF(K32=Техлист!D$4,Техлист!R61,IF(K32=Техлист!D$5,Техлист!R62,IF(K32=Техлист!D$6,Техлист!R63,0))))</f>
        <v>0</v>
      </c>
      <c r="P32" s="133"/>
      <c r="Q32" s="129"/>
      <c r="R32" s="129"/>
      <c r="S32" s="279" t="str">
        <f t="shared" si="2"/>
        <v/>
      </c>
      <c r="T32" s="279"/>
    </row>
    <row r="33" spans="1:26" ht="16.899999999999999" customHeight="1" x14ac:dyDescent="0.35">
      <c r="A33" s="144" t="s">
        <v>261</v>
      </c>
      <c r="B33" s="145"/>
      <c r="C33" s="145"/>
      <c r="D33" s="145"/>
      <c r="E33" s="145"/>
      <c r="F33" s="145"/>
      <c r="G33" s="145"/>
      <c r="H33" s="145"/>
      <c r="I33" s="305" t="s">
        <v>259</v>
      </c>
      <c r="J33" s="305"/>
      <c r="K33" s="303" t="s">
        <v>174</v>
      </c>
      <c r="L33" s="304"/>
      <c r="M33" s="284" t="s">
        <v>11</v>
      </c>
      <c r="N33" s="140"/>
      <c r="O33" s="133">
        <f>IF(K33=Техлист!D$3,Техлист!R64,IF(K33=Техлист!D$4,Техлист!R65,IF(K33=Техлист!D$5,Техлист!R66,IF(K33=Техлист!D$6,Техлист!R67,0))))</f>
        <v>0</v>
      </c>
      <c r="P33" s="133"/>
      <c r="Q33" s="129"/>
      <c r="R33" s="129"/>
      <c r="S33" s="279" t="str">
        <f t="shared" si="2"/>
        <v/>
      </c>
      <c r="T33" s="279"/>
    </row>
    <row r="34" spans="1:26" ht="16.899999999999999" customHeight="1" x14ac:dyDescent="0.35">
      <c r="A34" s="144" t="s">
        <v>262</v>
      </c>
      <c r="B34" s="145"/>
      <c r="C34" s="145"/>
      <c r="D34" s="145"/>
      <c r="E34" s="145"/>
      <c r="F34" s="145"/>
      <c r="G34" s="145"/>
      <c r="H34" s="145"/>
      <c r="I34" s="305" t="s">
        <v>259</v>
      </c>
      <c r="J34" s="305"/>
      <c r="K34" s="303" t="s">
        <v>174</v>
      </c>
      <c r="L34" s="304"/>
      <c r="M34" s="284" t="s">
        <v>11</v>
      </c>
      <c r="N34" s="140"/>
      <c r="O34" s="133">
        <f>IF(K34=Техлист!D$3,Техлист!R68,IF(K34=Техлист!D$4,Техлист!R69,IF(K34=Техлист!D$5,Техлист!R70,IF(K34=Техлист!D$6,Техлист!R71,0))))</f>
        <v>0</v>
      </c>
      <c r="P34" s="133"/>
      <c r="Q34" s="129"/>
      <c r="R34" s="129"/>
      <c r="S34" s="279" t="str">
        <f t="shared" si="2"/>
        <v/>
      </c>
      <c r="T34" s="279"/>
    </row>
    <row r="35" spans="1:26" ht="16.899999999999999" customHeight="1" x14ac:dyDescent="0.35">
      <c r="A35" s="280" t="s">
        <v>166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140" t="s">
        <v>11</v>
      </c>
      <c r="N35" s="140"/>
      <c r="O35" s="133">
        <f>Техлист!R73</f>
        <v>4100</v>
      </c>
      <c r="P35" s="133"/>
      <c r="Q35" s="129"/>
      <c r="R35" s="129"/>
      <c r="S35" s="279" t="str">
        <f t="shared" si="2"/>
        <v/>
      </c>
      <c r="T35" s="279"/>
    </row>
    <row r="36" spans="1:26" ht="16.899999999999999" customHeight="1" x14ac:dyDescent="0.35">
      <c r="A36" s="132" t="s">
        <v>167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40" t="s">
        <v>11</v>
      </c>
      <c r="N36" s="140"/>
      <c r="O36" s="133">
        <f>Техлист!R74</f>
        <v>3730</v>
      </c>
      <c r="P36" s="133"/>
      <c r="Q36" s="129"/>
      <c r="R36" s="129"/>
      <c r="S36" s="279" t="str">
        <f t="shared" si="2"/>
        <v/>
      </c>
      <c r="T36" s="279"/>
    </row>
    <row r="37" spans="1:26" ht="16.899999999999999" customHeight="1" x14ac:dyDescent="0.35">
      <c r="A37" s="132" t="s">
        <v>168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40" t="s">
        <v>11</v>
      </c>
      <c r="N37" s="140"/>
      <c r="O37" s="133">
        <f>Техлист!R75</f>
        <v>5780</v>
      </c>
      <c r="P37" s="133"/>
      <c r="Q37" s="129"/>
      <c r="R37" s="129"/>
      <c r="S37" s="279" t="str">
        <f t="shared" si="2"/>
        <v/>
      </c>
      <c r="T37" s="279"/>
    </row>
    <row r="38" spans="1:26" ht="16.899999999999999" customHeight="1" x14ac:dyDescent="0.35">
      <c r="A38" s="132" t="s">
        <v>169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40" t="s">
        <v>11</v>
      </c>
      <c r="N38" s="140"/>
      <c r="O38" s="133">
        <f>Техлист!R76</f>
        <v>6940</v>
      </c>
      <c r="P38" s="133"/>
      <c r="Q38" s="129"/>
      <c r="R38" s="129"/>
      <c r="S38" s="279" t="str">
        <f t="shared" si="2"/>
        <v/>
      </c>
      <c r="T38" s="279"/>
    </row>
    <row r="39" spans="1:26" ht="16.899999999999999" customHeight="1" x14ac:dyDescent="0.35">
      <c r="A39" s="132" t="s">
        <v>171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40" t="s">
        <v>11</v>
      </c>
      <c r="N39" s="140"/>
      <c r="O39" s="133">
        <f>Техлист!R77</f>
        <v>9160</v>
      </c>
      <c r="P39" s="133"/>
      <c r="Q39" s="129"/>
      <c r="R39" s="129"/>
      <c r="S39" s="279" t="str">
        <f t="shared" si="2"/>
        <v/>
      </c>
      <c r="T39" s="279"/>
    </row>
    <row r="40" spans="1:26" ht="16.899999999999999" customHeight="1" x14ac:dyDescent="0.35">
      <c r="A40" s="132" t="s">
        <v>170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40" t="s">
        <v>11</v>
      </c>
      <c r="N40" s="140"/>
      <c r="O40" s="133">
        <f>Техлист!R78</f>
        <v>7230</v>
      </c>
      <c r="P40" s="133"/>
      <c r="Q40" s="129"/>
      <c r="R40" s="129"/>
      <c r="S40" s="279" t="str">
        <f t="shared" si="2"/>
        <v/>
      </c>
      <c r="T40" s="279"/>
    </row>
    <row r="41" spans="1:26" ht="16.899999999999999" customHeight="1" x14ac:dyDescent="0.35">
      <c r="A41" s="132" t="s">
        <v>172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40" t="s">
        <v>11</v>
      </c>
      <c r="N41" s="140"/>
      <c r="O41" s="133">
        <f>Техлист!R79</f>
        <v>12190</v>
      </c>
      <c r="P41" s="133"/>
      <c r="Q41" s="129"/>
      <c r="R41" s="129"/>
      <c r="S41" s="279" t="str">
        <f t="shared" si="2"/>
        <v/>
      </c>
      <c r="T41" s="279"/>
    </row>
    <row r="42" spans="1:26" ht="16.899999999999999" customHeight="1" x14ac:dyDescent="0.35">
      <c r="A42" s="132" t="s">
        <v>173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40" t="s">
        <v>11</v>
      </c>
      <c r="N42" s="140"/>
      <c r="O42" s="133">
        <f>Техлист!R80</f>
        <v>8300</v>
      </c>
      <c r="P42" s="133"/>
      <c r="Q42" s="129"/>
      <c r="R42" s="129"/>
      <c r="S42" s="279" t="str">
        <f t="shared" si="2"/>
        <v/>
      </c>
      <c r="T42" s="279"/>
    </row>
    <row r="43" spans="1:26" ht="25.15" customHeight="1" x14ac:dyDescent="0.35">
      <c r="A43" s="103"/>
      <c r="B43" s="104"/>
      <c r="C43" s="104"/>
      <c r="D43" s="59" t="str">
        <f>'Титульный лист'!$G$2</f>
        <v>«GLOBAL FRESH MARKET: VEGETABLES &amp; FRUITS 2024»</v>
      </c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92" t="s">
        <v>455</v>
      </c>
      <c r="S43" s="93"/>
      <c r="T43" s="94"/>
    </row>
    <row r="44" spans="1:26" ht="17.149999999999999" customHeight="1" x14ac:dyDescent="0.4">
      <c r="A44" s="95" t="str">
        <f>'Титульный лист'!D$20</f>
        <v>Аренда дополнительного оборудования для стандартных стендов</v>
      </c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7"/>
    </row>
    <row r="45" spans="1:26" ht="25.15" customHeight="1" x14ac:dyDescent="0.35">
      <c r="A45" s="98" t="str">
        <f>Техлист!A$62</f>
        <v>Пожалуйста, отправьте заполненную форму по адресу: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43" t="s">
        <v>499</v>
      </c>
      <c r="M45" s="100"/>
      <c r="N45" s="100"/>
      <c r="O45" s="100"/>
      <c r="P45" s="101" t="str">
        <f>Техлист!A$63</f>
        <v>не позднее 13.10.2024 г.</v>
      </c>
      <c r="Q45" s="101"/>
      <c r="R45" s="101"/>
      <c r="S45" s="101"/>
      <c r="T45" s="102"/>
      <c r="U45" s="7"/>
      <c r="V45" s="7"/>
      <c r="W45" s="7"/>
      <c r="X45" s="7"/>
      <c r="Y45" s="7"/>
      <c r="Z45" s="7"/>
    </row>
    <row r="46" spans="1:26" ht="16.899999999999999" customHeight="1" x14ac:dyDescent="0.35">
      <c r="A46" s="108" t="str">
        <f>'Титульный лист'!$A$10</f>
        <v>Название компании:</v>
      </c>
      <c r="B46" s="109"/>
      <c r="C46" s="109"/>
      <c r="D46" s="109"/>
      <c r="E46" s="110"/>
      <c r="F46" s="111" t="str">
        <f>IF('Титульный лист'!$F$10="","ЗАПОЛНИТЕ НА ПЕРВОМ ЛИСТЕ",'Титульный лист'!$F$10)</f>
        <v>ЗАПОЛНИТЕ НА ПЕРВОМ ЛИСТЕ</v>
      </c>
      <c r="G46" s="112"/>
      <c r="H46" s="112"/>
      <c r="I46" s="112"/>
      <c r="J46" s="112"/>
      <c r="K46" s="112"/>
      <c r="L46" s="112"/>
      <c r="M46" s="112"/>
      <c r="N46" s="112"/>
      <c r="O46" s="113"/>
      <c r="P46" s="108" t="str">
        <f>'Титульный лист'!$P$10</f>
        <v>№ стенда:</v>
      </c>
      <c r="Q46" s="109"/>
      <c r="R46" s="110"/>
      <c r="S46" s="114" t="str">
        <f>IF('Титульный лист'!$S$10="","",'Титульный лист'!$S$10)</f>
        <v/>
      </c>
      <c r="T46" s="115"/>
    </row>
    <row r="47" spans="1:26" ht="16.899999999999999" customHeight="1" x14ac:dyDescent="0.35">
      <c r="A47" s="108" t="str">
        <f>'Титульный лист'!$A$11</f>
        <v>Ответственное лицо:</v>
      </c>
      <c r="B47" s="109"/>
      <c r="C47" s="109"/>
      <c r="D47" s="109"/>
      <c r="E47" s="109"/>
      <c r="F47" s="111" t="str">
        <f>IF('Титульный лист'!$F$11="","",'Титульный лист'!$F$11)</f>
        <v/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3"/>
    </row>
    <row r="48" spans="1:26" ht="16.899999999999999" customHeight="1" x14ac:dyDescent="0.35">
      <c r="A48" s="108" t="str">
        <f>'Титульный лист'!$A$12</f>
        <v>Телефон:</v>
      </c>
      <c r="B48" s="109"/>
      <c r="C48" s="110"/>
      <c r="D48" s="114" t="str">
        <f>IF('Титульный лист'!$D$12="","",'Титульный лист'!$D$12)</f>
        <v/>
      </c>
      <c r="E48" s="170"/>
      <c r="F48" s="170"/>
      <c r="G48" s="170"/>
      <c r="H48" s="170"/>
      <c r="I48" s="170"/>
      <c r="J48" s="115"/>
      <c r="K48" s="171" t="str">
        <f>'Титульный лист'!$K$12</f>
        <v>e-mail:</v>
      </c>
      <c r="L48" s="171"/>
      <c r="M48" s="114" t="str">
        <f>IF('Титульный лист'!$M$12="","",'Титульный лист'!$M$12)</f>
        <v/>
      </c>
      <c r="N48" s="170"/>
      <c r="O48" s="170"/>
      <c r="P48" s="170"/>
      <c r="Q48" s="170"/>
      <c r="R48" s="170"/>
      <c r="S48" s="170"/>
      <c r="T48" s="115"/>
    </row>
    <row r="49" spans="1:20" ht="25.15" customHeight="1" x14ac:dyDescent="0.35">
      <c r="A49" s="157" t="s">
        <v>37</v>
      </c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158"/>
      <c r="M49" s="155" t="s">
        <v>0</v>
      </c>
      <c r="N49" s="156"/>
      <c r="O49" s="157" t="s">
        <v>258</v>
      </c>
      <c r="P49" s="158"/>
      <c r="Q49" s="155" t="s">
        <v>23</v>
      </c>
      <c r="R49" s="156"/>
      <c r="S49" s="157" t="s">
        <v>212</v>
      </c>
      <c r="T49" s="158"/>
    </row>
    <row r="50" spans="1:20" ht="16.899999999999999" customHeight="1" x14ac:dyDescent="0.35">
      <c r="A50" s="132" t="s">
        <v>230</v>
      </c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40" t="s">
        <v>11</v>
      </c>
      <c r="N50" s="140"/>
      <c r="O50" s="133">
        <f>Техлист!R81</f>
        <v>3260</v>
      </c>
      <c r="P50" s="133"/>
      <c r="Q50" s="129"/>
      <c r="R50" s="129"/>
      <c r="S50" s="279" t="str">
        <f>IF(O50*Q50=0,"",O50*Q50)</f>
        <v/>
      </c>
      <c r="T50" s="279"/>
    </row>
    <row r="51" spans="1:20" ht="16.899999999999999" customHeight="1" x14ac:dyDescent="0.35">
      <c r="A51" s="132" t="s">
        <v>231</v>
      </c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40" t="s">
        <v>11</v>
      </c>
      <c r="N51" s="140"/>
      <c r="O51" s="133">
        <f>Техлист!R82</f>
        <v>3470</v>
      </c>
      <c r="P51" s="133"/>
      <c r="Q51" s="129"/>
      <c r="R51" s="129"/>
      <c r="S51" s="279" t="str">
        <f>IF(O51*Q51=0,"",O51*Q51)</f>
        <v/>
      </c>
      <c r="T51" s="279"/>
    </row>
    <row r="52" spans="1:20" ht="16.899999999999999" customHeight="1" x14ac:dyDescent="0.35">
      <c r="A52" s="132" t="s">
        <v>460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40" t="s">
        <v>11</v>
      </c>
      <c r="N52" s="140"/>
      <c r="O52" s="133">
        <f>Техлист!R83</f>
        <v>580</v>
      </c>
      <c r="P52" s="133"/>
      <c r="Q52" s="129"/>
      <c r="R52" s="129"/>
      <c r="S52" s="279" t="str">
        <f>IF(O52*Q52=0,"",O52*Q52)</f>
        <v/>
      </c>
      <c r="T52" s="279"/>
    </row>
    <row r="53" spans="1:20" ht="16.899999999999999" customHeight="1" x14ac:dyDescent="0.35">
      <c r="A53" s="132" t="s">
        <v>461</v>
      </c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40" t="s">
        <v>11</v>
      </c>
      <c r="N53" s="140"/>
      <c r="O53" s="133">
        <f>Техлист!R84</f>
        <v>730</v>
      </c>
      <c r="P53" s="133"/>
      <c r="Q53" s="129"/>
      <c r="R53" s="129"/>
      <c r="S53" s="279" t="str">
        <f>IF(O53*Q53=0,"",O53*Q53)</f>
        <v/>
      </c>
      <c r="T53" s="279"/>
    </row>
    <row r="54" spans="1:20" ht="34.15" customHeight="1" x14ac:dyDescent="0.35">
      <c r="A54" s="307" t="s">
        <v>192</v>
      </c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9"/>
    </row>
    <row r="55" spans="1:20" ht="20.149999999999999" customHeight="1" x14ac:dyDescent="0.35">
      <c r="A55" s="285" t="s">
        <v>12</v>
      </c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</row>
    <row r="56" spans="1:20" ht="16.899999999999999" customHeight="1" x14ac:dyDescent="0.35">
      <c r="A56" s="132" t="s">
        <v>310</v>
      </c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40" t="s">
        <v>11</v>
      </c>
      <c r="N56" s="140"/>
      <c r="O56" s="133">
        <f>Техлист!R86</f>
        <v>1300</v>
      </c>
      <c r="P56" s="133"/>
      <c r="Q56" s="129"/>
      <c r="R56" s="129"/>
      <c r="S56" s="279" t="str">
        <f>IF(O56*Q56=0,"",O56*Q56)</f>
        <v/>
      </c>
      <c r="T56" s="279"/>
    </row>
    <row r="57" spans="1:20" ht="16.899999999999999" customHeight="1" x14ac:dyDescent="0.35">
      <c r="A57" s="132" t="s">
        <v>311</v>
      </c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40" t="s">
        <v>11</v>
      </c>
      <c r="N57" s="140"/>
      <c r="O57" s="133">
        <f>Техлист!R87</f>
        <v>1800</v>
      </c>
      <c r="P57" s="133"/>
      <c r="Q57" s="129"/>
      <c r="R57" s="129"/>
      <c r="S57" s="279" t="str">
        <f t="shared" ref="S57:S69" si="4">IF(O57*Q57=0,"",O57*Q57)</f>
        <v/>
      </c>
      <c r="T57" s="279"/>
    </row>
    <row r="58" spans="1:20" ht="16.899999999999999" customHeight="1" x14ac:dyDescent="0.35">
      <c r="A58" s="132" t="s">
        <v>184</v>
      </c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40" t="s">
        <v>11</v>
      </c>
      <c r="N58" s="140"/>
      <c r="O58" s="133">
        <f>Техлист!R88</f>
        <v>4640</v>
      </c>
      <c r="P58" s="133"/>
      <c r="Q58" s="129"/>
      <c r="R58" s="129"/>
      <c r="S58" s="279" t="str">
        <f t="shared" si="4"/>
        <v/>
      </c>
      <c r="T58" s="279"/>
    </row>
    <row r="59" spans="1:20" ht="16.899999999999999" customHeight="1" x14ac:dyDescent="0.35">
      <c r="A59" s="132" t="s">
        <v>183</v>
      </c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40" t="s">
        <v>11</v>
      </c>
      <c r="N59" s="140"/>
      <c r="O59" s="133">
        <f>Техлист!R89</f>
        <v>5000</v>
      </c>
      <c r="P59" s="133"/>
      <c r="Q59" s="129"/>
      <c r="R59" s="129"/>
      <c r="S59" s="279" t="str">
        <f t="shared" si="4"/>
        <v/>
      </c>
      <c r="T59" s="279"/>
    </row>
    <row r="60" spans="1:20" ht="16.899999999999999" customHeight="1" x14ac:dyDescent="0.35">
      <c r="A60" s="132" t="s">
        <v>185</v>
      </c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40" t="s">
        <v>11</v>
      </c>
      <c r="N60" s="140"/>
      <c r="O60" s="133">
        <f>Техлист!R90</f>
        <v>5480</v>
      </c>
      <c r="P60" s="133"/>
      <c r="Q60" s="129"/>
      <c r="R60" s="129"/>
      <c r="S60" s="279" t="str">
        <f t="shared" si="4"/>
        <v/>
      </c>
      <c r="T60" s="279"/>
    </row>
    <row r="61" spans="1:20" ht="16.899999999999999" customHeight="1" x14ac:dyDescent="0.35">
      <c r="A61" s="132" t="s">
        <v>186</v>
      </c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40" t="s">
        <v>11</v>
      </c>
      <c r="N61" s="140"/>
      <c r="O61" s="133">
        <f>Техлист!R91</f>
        <v>5990</v>
      </c>
      <c r="P61" s="133"/>
      <c r="Q61" s="129"/>
      <c r="R61" s="129"/>
      <c r="S61" s="279" t="str">
        <f t="shared" si="4"/>
        <v/>
      </c>
      <c r="T61" s="279"/>
    </row>
    <row r="62" spans="1:20" ht="16.899999999999999" customHeight="1" x14ac:dyDescent="0.35">
      <c r="A62" s="132" t="s">
        <v>196</v>
      </c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40" t="s">
        <v>11</v>
      </c>
      <c r="N62" s="140"/>
      <c r="O62" s="133">
        <f>Техлист!R92</f>
        <v>700</v>
      </c>
      <c r="P62" s="133"/>
      <c r="Q62" s="129"/>
      <c r="R62" s="129"/>
      <c r="S62" s="279" t="str">
        <f t="shared" si="4"/>
        <v/>
      </c>
      <c r="T62" s="279"/>
    </row>
    <row r="63" spans="1:20" ht="16.899999999999999" customHeight="1" x14ac:dyDescent="0.35">
      <c r="A63" s="132" t="s">
        <v>233</v>
      </c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40" t="s">
        <v>11</v>
      </c>
      <c r="N63" s="140"/>
      <c r="O63" s="133">
        <f>Техлист!R93</f>
        <v>940</v>
      </c>
      <c r="P63" s="133"/>
      <c r="Q63" s="129"/>
      <c r="R63" s="129"/>
      <c r="S63" s="279" t="str">
        <f t="shared" si="4"/>
        <v/>
      </c>
      <c r="T63" s="279"/>
    </row>
    <row r="64" spans="1:20" ht="16.899999999999999" customHeight="1" x14ac:dyDescent="0.35">
      <c r="A64" s="132" t="s">
        <v>312</v>
      </c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40" t="s">
        <v>11</v>
      </c>
      <c r="N64" s="140"/>
      <c r="O64" s="133">
        <f>Техлист!R94</f>
        <v>1170</v>
      </c>
      <c r="P64" s="133"/>
      <c r="Q64" s="129"/>
      <c r="R64" s="129"/>
      <c r="S64" s="279" t="str">
        <f t="shared" si="4"/>
        <v/>
      </c>
      <c r="T64" s="279"/>
    </row>
    <row r="65" spans="1:20" ht="16.899999999999999" customHeight="1" x14ac:dyDescent="0.35">
      <c r="A65" s="144" t="s">
        <v>62</v>
      </c>
      <c r="B65" s="145"/>
      <c r="C65" s="145"/>
      <c r="D65" s="145"/>
      <c r="E65" s="145"/>
      <c r="F65" s="145"/>
      <c r="G65" s="145"/>
      <c r="H65" s="145"/>
      <c r="I65" s="287" t="s">
        <v>187</v>
      </c>
      <c r="J65" s="287"/>
      <c r="K65" s="193" t="s">
        <v>174</v>
      </c>
      <c r="L65" s="194"/>
      <c r="M65" s="310" t="s">
        <v>11</v>
      </c>
      <c r="N65" s="168"/>
      <c r="O65" s="133">
        <f>Техлист!R95</f>
        <v>2320</v>
      </c>
      <c r="P65" s="133"/>
      <c r="Q65" s="129"/>
      <c r="R65" s="129"/>
      <c r="S65" s="279" t="str">
        <f t="shared" si="4"/>
        <v/>
      </c>
      <c r="T65" s="279"/>
    </row>
    <row r="66" spans="1:20" ht="16.899999999999999" customHeight="1" x14ac:dyDescent="0.35">
      <c r="A66" s="144" t="s">
        <v>188</v>
      </c>
      <c r="B66" s="145"/>
      <c r="C66" s="145"/>
      <c r="D66" s="145"/>
      <c r="E66" s="145"/>
      <c r="F66" s="145"/>
      <c r="G66" s="145"/>
      <c r="H66" s="145"/>
      <c r="I66" s="287" t="s">
        <v>187</v>
      </c>
      <c r="J66" s="287"/>
      <c r="K66" s="193" t="s">
        <v>174</v>
      </c>
      <c r="L66" s="194"/>
      <c r="M66" s="288" t="s">
        <v>11</v>
      </c>
      <c r="N66" s="284"/>
      <c r="O66" s="133">
        <f>Техлист!R96</f>
        <v>1300</v>
      </c>
      <c r="P66" s="133"/>
      <c r="Q66" s="129"/>
      <c r="R66" s="129"/>
      <c r="S66" s="279" t="str">
        <f t="shared" si="4"/>
        <v/>
      </c>
      <c r="T66" s="279"/>
    </row>
    <row r="67" spans="1:20" ht="16.899999999999999" customHeight="1" x14ac:dyDescent="0.35">
      <c r="A67" s="144" t="s">
        <v>313</v>
      </c>
      <c r="B67" s="145"/>
      <c r="C67" s="145"/>
      <c r="D67" s="145"/>
      <c r="E67" s="145"/>
      <c r="F67" s="145"/>
      <c r="G67" s="145"/>
      <c r="H67" s="145"/>
      <c r="I67" s="287" t="s">
        <v>187</v>
      </c>
      <c r="J67" s="287"/>
      <c r="K67" s="193" t="s">
        <v>174</v>
      </c>
      <c r="L67" s="194"/>
      <c r="M67" s="288" t="s">
        <v>11</v>
      </c>
      <c r="N67" s="284"/>
      <c r="O67" s="133">
        <f>Техлист!R97</f>
        <v>3320</v>
      </c>
      <c r="P67" s="133"/>
      <c r="Q67" s="129"/>
      <c r="R67" s="129"/>
      <c r="S67" s="279" t="str">
        <f t="shared" si="4"/>
        <v/>
      </c>
      <c r="T67" s="279"/>
    </row>
    <row r="68" spans="1:20" ht="16.899999999999999" customHeight="1" x14ac:dyDescent="0.35">
      <c r="A68" s="144" t="s">
        <v>314</v>
      </c>
      <c r="B68" s="145"/>
      <c r="C68" s="145"/>
      <c r="D68" s="145"/>
      <c r="E68" s="145"/>
      <c r="F68" s="145"/>
      <c r="G68" s="145"/>
      <c r="H68" s="145"/>
      <c r="I68" s="287" t="s">
        <v>187</v>
      </c>
      <c r="J68" s="287"/>
      <c r="K68" s="193" t="s">
        <v>174</v>
      </c>
      <c r="L68" s="194"/>
      <c r="M68" s="288" t="s">
        <v>11</v>
      </c>
      <c r="N68" s="284"/>
      <c r="O68" s="133">
        <f>Техлист!R98</f>
        <v>5600</v>
      </c>
      <c r="P68" s="133"/>
      <c r="Q68" s="129"/>
      <c r="R68" s="129"/>
      <c r="S68" s="279" t="str">
        <f t="shared" si="4"/>
        <v/>
      </c>
      <c r="T68" s="279"/>
    </row>
    <row r="69" spans="1:20" ht="16.899999999999999" customHeight="1" x14ac:dyDescent="0.35">
      <c r="A69" s="144" t="s">
        <v>315</v>
      </c>
      <c r="B69" s="145"/>
      <c r="C69" s="145"/>
      <c r="D69" s="145"/>
      <c r="E69" s="145"/>
      <c r="F69" s="145"/>
      <c r="G69" s="145"/>
      <c r="H69" s="145"/>
      <c r="I69" s="287" t="s">
        <v>187</v>
      </c>
      <c r="J69" s="287"/>
      <c r="K69" s="193" t="s">
        <v>174</v>
      </c>
      <c r="L69" s="194"/>
      <c r="M69" s="288" t="s">
        <v>11</v>
      </c>
      <c r="N69" s="284"/>
      <c r="O69" s="133">
        <f>Техлист!R99</f>
        <v>7200</v>
      </c>
      <c r="P69" s="133"/>
      <c r="Q69" s="129"/>
      <c r="R69" s="129"/>
      <c r="S69" s="279" t="str">
        <f t="shared" si="4"/>
        <v/>
      </c>
      <c r="T69" s="279"/>
    </row>
    <row r="70" spans="1:20" ht="20.149999999999999" customHeight="1" x14ac:dyDescent="0.35">
      <c r="A70" s="285" t="s">
        <v>64</v>
      </c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</row>
    <row r="71" spans="1:20" ht="16.899999999999999" customHeight="1" x14ac:dyDescent="0.35">
      <c r="A71" s="132" t="s">
        <v>266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40" t="s">
        <v>140</v>
      </c>
      <c r="N71" s="140"/>
      <c r="O71" s="133">
        <f>Техлист!R101</f>
        <v>1520</v>
      </c>
      <c r="P71" s="133"/>
      <c r="Q71" s="129"/>
      <c r="R71" s="129"/>
      <c r="S71" s="279" t="str">
        <f>IF(O71*Q71=0,"",O71*Q71)</f>
        <v/>
      </c>
      <c r="T71" s="279"/>
    </row>
    <row r="72" spans="1:20" ht="16.899999999999999" customHeight="1" x14ac:dyDescent="0.35">
      <c r="A72" s="132" t="s">
        <v>267</v>
      </c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40" t="s">
        <v>140</v>
      </c>
      <c r="N72" s="140"/>
      <c r="O72" s="133">
        <f>Техлист!R102</f>
        <v>1970</v>
      </c>
      <c r="P72" s="133"/>
      <c r="Q72" s="129"/>
      <c r="R72" s="129"/>
      <c r="S72" s="279" t="str">
        <f>IF(O72*Q72=0,"",O72*Q72)</f>
        <v/>
      </c>
      <c r="T72" s="279"/>
    </row>
    <row r="73" spans="1:20" ht="16.899999999999999" customHeight="1" x14ac:dyDescent="0.35">
      <c r="A73" s="132" t="s">
        <v>194</v>
      </c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40" t="s">
        <v>11</v>
      </c>
      <c r="N73" s="140"/>
      <c r="O73" s="133">
        <f>Техлист!R103</f>
        <v>8000</v>
      </c>
      <c r="P73" s="133"/>
      <c r="Q73" s="129"/>
      <c r="R73" s="129"/>
      <c r="S73" s="279" t="str">
        <f>IF(O73*Q73=0,"",O73*Q73)</f>
        <v/>
      </c>
      <c r="T73" s="279"/>
    </row>
    <row r="74" spans="1:20" ht="16.899999999999999" customHeight="1" x14ac:dyDescent="0.35">
      <c r="A74" s="132" t="s">
        <v>15</v>
      </c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40" t="s">
        <v>11</v>
      </c>
      <c r="N74" s="140"/>
      <c r="O74" s="133">
        <f>Техлист!R104</f>
        <v>1360</v>
      </c>
      <c r="P74" s="133"/>
      <c r="Q74" s="129"/>
      <c r="R74" s="129"/>
      <c r="S74" s="279" t="str">
        <f t="shared" ref="S74:S83" si="5">IF(O74*Q74=0,"",O74*Q74)</f>
        <v/>
      </c>
      <c r="T74" s="279"/>
    </row>
    <row r="75" spans="1:20" ht="16.899999999999999" customHeight="1" x14ac:dyDescent="0.35">
      <c r="A75" s="132" t="s">
        <v>308</v>
      </c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40" t="s">
        <v>11</v>
      </c>
      <c r="N75" s="140"/>
      <c r="O75" s="133">
        <f>Техлист!R105</f>
        <v>8620</v>
      </c>
      <c r="P75" s="133"/>
      <c r="Q75" s="129"/>
      <c r="R75" s="129"/>
      <c r="S75" s="279" t="str">
        <f t="shared" si="5"/>
        <v/>
      </c>
      <c r="T75" s="279"/>
    </row>
    <row r="76" spans="1:20" ht="16.899999999999999" customHeight="1" x14ac:dyDescent="0.35">
      <c r="A76" s="132" t="s">
        <v>309</v>
      </c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40" t="s">
        <v>11</v>
      </c>
      <c r="N76" s="140"/>
      <c r="O76" s="133">
        <f>Техлист!R106</f>
        <v>10700</v>
      </c>
      <c r="P76" s="133"/>
      <c r="Q76" s="129"/>
      <c r="R76" s="129"/>
      <c r="S76" s="279" t="str">
        <f t="shared" si="5"/>
        <v/>
      </c>
      <c r="T76" s="279"/>
    </row>
    <row r="77" spans="1:20" ht="16.899999999999999" customHeight="1" x14ac:dyDescent="0.35">
      <c r="A77" s="132" t="s">
        <v>316</v>
      </c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40" t="s">
        <v>11</v>
      </c>
      <c r="N77" s="140"/>
      <c r="O77" s="133">
        <f>Техлист!R107</f>
        <v>24200</v>
      </c>
      <c r="P77" s="133"/>
      <c r="Q77" s="129"/>
      <c r="R77" s="129"/>
      <c r="S77" s="279" t="str">
        <f t="shared" si="5"/>
        <v/>
      </c>
      <c r="T77" s="279"/>
    </row>
    <row r="78" spans="1:20" ht="16.899999999999999" customHeight="1" x14ac:dyDescent="0.35">
      <c r="A78" s="132" t="s">
        <v>458</v>
      </c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40" t="s">
        <v>11</v>
      </c>
      <c r="N78" s="140"/>
      <c r="O78" s="133">
        <f>Техлист!R108</f>
        <v>600</v>
      </c>
      <c r="P78" s="133"/>
      <c r="Q78" s="129"/>
      <c r="R78" s="129"/>
      <c r="S78" s="279" t="str">
        <f t="shared" si="5"/>
        <v/>
      </c>
      <c r="T78" s="279"/>
    </row>
    <row r="79" spans="1:20" ht="16.899999999999999" customHeight="1" x14ac:dyDescent="0.35">
      <c r="A79" s="132" t="s">
        <v>16</v>
      </c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40" t="s">
        <v>11</v>
      </c>
      <c r="N79" s="140"/>
      <c r="O79" s="133">
        <f>Техлист!R109</f>
        <v>1700</v>
      </c>
      <c r="P79" s="133"/>
      <c r="Q79" s="129"/>
      <c r="R79" s="129"/>
      <c r="S79" s="279" t="str">
        <f t="shared" si="5"/>
        <v/>
      </c>
      <c r="T79" s="279"/>
    </row>
    <row r="80" spans="1:20" ht="16.899999999999999" customHeight="1" x14ac:dyDescent="0.35">
      <c r="A80" s="132" t="s">
        <v>17</v>
      </c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40" t="s">
        <v>11</v>
      </c>
      <c r="N80" s="140"/>
      <c r="O80" s="133">
        <f>Техлист!R110</f>
        <v>3320</v>
      </c>
      <c r="P80" s="133"/>
      <c r="Q80" s="129"/>
      <c r="R80" s="129"/>
      <c r="S80" s="279" t="str">
        <f t="shared" si="5"/>
        <v/>
      </c>
      <c r="T80" s="279"/>
    </row>
    <row r="81" spans="1:26" ht="16.899999999999999" customHeight="1" x14ac:dyDescent="0.35">
      <c r="A81" s="132" t="s">
        <v>244</v>
      </c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40" t="s">
        <v>11</v>
      </c>
      <c r="N81" s="140"/>
      <c r="O81" s="133">
        <f>Техлист!R111</f>
        <v>1620</v>
      </c>
      <c r="P81" s="133"/>
      <c r="Q81" s="129"/>
      <c r="R81" s="129"/>
      <c r="S81" s="279" t="str">
        <f t="shared" si="5"/>
        <v/>
      </c>
      <c r="T81" s="279"/>
    </row>
    <row r="82" spans="1:26" ht="16.899999999999999" customHeight="1" x14ac:dyDescent="0.35">
      <c r="A82" s="132" t="s">
        <v>317</v>
      </c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40" t="s">
        <v>11</v>
      </c>
      <c r="N82" s="140"/>
      <c r="O82" s="133">
        <f>Техлист!R112</f>
        <v>20000</v>
      </c>
      <c r="P82" s="133"/>
      <c r="Q82" s="129"/>
      <c r="R82" s="129"/>
      <c r="S82" s="279" t="str">
        <f t="shared" si="5"/>
        <v/>
      </c>
      <c r="T82" s="279"/>
    </row>
    <row r="83" spans="1:26" ht="16.899999999999999" customHeight="1" x14ac:dyDescent="0.35">
      <c r="A83" s="132" t="s">
        <v>318</v>
      </c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40" t="s">
        <v>11</v>
      </c>
      <c r="N83" s="140"/>
      <c r="O83" s="133">
        <f>Техлист!R113</f>
        <v>28000</v>
      </c>
      <c r="P83" s="133"/>
      <c r="Q83" s="129"/>
      <c r="R83" s="129"/>
      <c r="S83" s="279" t="str">
        <f t="shared" si="5"/>
        <v/>
      </c>
      <c r="T83" s="279"/>
    </row>
    <row r="84" spans="1:26" ht="40.15" customHeight="1" x14ac:dyDescent="0.35">
      <c r="A84" s="307" t="s">
        <v>407</v>
      </c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9"/>
    </row>
    <row r="85" spans="1:26" ht="25.15" customHeight="1" x14ac:dyDescent="0.35">
      <c r="A85" s="103"/>
      <c r="B85" s="104"/>
      <c r="C85" s="104"/>
      <c r="D85" s="311" t="str">
        <f>'Титульный лист'!$G$2</f>
        <v>«GLOBAL FRESH MARKET: VEGETABLES &amp; FRUITS 2024»</v>
      </c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297" t="s">
        <v>456</v>
      </c>
      <c r="S85" s="298"/>
      <c r="T85" s="299"/>
    </row>
    <row r="86" spans="1:26" ht="17.149999999999999" customHeight="1" x14ac:dyDescent="0.4">
      <c r="A86" s="95" t="str">
        <f>'Титульный лист'!D$20</f>
        <v>Аренда дополнительного оборудования для стандартных стендов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</row>
    <row r="87" spans="1:26" ht="25.15" customHeight="1" x14ac:dyDescent="0.35">
      <c r="A87" s="98" t="str">
        <f>Техлист!A$62</f>
        <v>Пожалуйста, отправьте заполненную форму по адресу:</v>
      </c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443" t="s">
        <v>499</v>
      </c>
      <c r="M87" s="100"/>
      <c r="N87" s="100"/>
      <c r="O87" s="100"/>
      <c r="P87" s="101" t="str">
        <f>Техлист!A$63</f>
        <v>не позднее 13.10.2024 г.</v>
      </c>
      <c r="Q87" s="101"/>
      <c r="R87" s="101"/>
      <c r="S87" s="101"/>
      <c r="T87" s="102"/>
      <c r="U87" s="7"/>
      <c r="V87" s="7"/>
      <c r="W87" s="7"/>
      <c r="X87" s="7"/>
      <c r="Y87" s="7"/>
      <c r="Z87" s="7"/>
    </row>
    <row r="88" spans="1:26" ht="16.899999999999999" customHeight="1" x14ac:dyDescent="0.35">
      <c r="A88" s="108" t="str">
        <f>'Титульный лист'!$A$10</f>
        <v>Название компании:</v>
      </c>
      <c r="B88" s="109"/>
      <c r="C88" s="109"/>
      <c r="D88" s="109"/>
      <c r="E88" s="110"/>
      <c r="F88" s="111" t="str">
        <f>IF('Титульный лист'!$F$10="","ЗАПОЛНИТЕ НА ПЕРВОМ ЛИСТЕ",'Титульный лист'!$F$10)</f>
        <v>ЗАПОЛНИТЕ НА ПЕРВОМ ЛИСТЕ</v>
      </c>
      <c r="G88" s="112"/>
      <c r="H88" s="112"/>
      <c r="I88" s="112"/>
      <c r="J88" s="112"/>
      <c r="K88" s="112"/>
      <c r="L88" s="112"/>
      <c r="M88" s="112"/>
      <c r="N88" s="112"/>
      <c r="O88" s="113"/>
      <c r="P88" s="108" t="str">
        <f>'Титульный лист'!$P$10</f>
        <v>№ стенда:</v>
      </c>
      <c r="Q88" s="109"/>
      <c r="R88" s="110"/>
      <c r="S88" s="114" t="str">
        <f>IF('Титульный лист'!$S$10="","",'Титульный лист'!$S$10)</f>
        <v/>
      </c>
      <c r="T88" s="115"/>
    </row>
    <row r="89" spans="1:26" ht="16.899999999999999" customHeight="1" x14ac:dyDescent="0.35">
      <c r="A89" s="108" t="str">
        <f>'Титульный лист'!$A$11</f>
        <v>Ответственное лицо:</v>
      </c>
      <c r="B89" s="109"/>
      <c r="C89" s="109"/>
      <c r="D89" s="109"/>
      <c r="E89" s="109"/>
      <c r="F89" s="111" t="str">
        <f>IF('Титульный лист'!$F$11="","",'Титульный лист'!$F$11)</f>
        <v/>
      </c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3"/>
    </row>
    <row r="90" spans="1:26" ht="16.899999999999999" customHeight="1" x14ac:dyDescent="0.35">
      <c r="A90" s="108" t="str">
        <f>'Титульный лист'!$A$12</f>
        <v>Телефон:</v>
      </c>
      <c r="B90" s="109"/>
      <c r="C90" s="110"/>
      <c r="D90" s="114" t="str">
        <f>IF('Титульный лист'!$D$12="","",'Титульный лист'!$D$12)</f>
        <v/>
      </c>
      <c r="E90" s="170"/>
      <c r="F90" s="170"/>
      <c r="G90" s="170"/>
      <c r="H90" s="170"/>
      <c r="I90" s="170"/>
      <c r="J90" s="115"/>
      <c r="K90" s="171" t="str">
        <f>'Титульный лист'!$K$12</f>
        <v>e-mail:</v>
      </c>
      <c r="L90" s="171"/>
      <c r="M90" s="114" t="str">
        <f>IF('Титульный лист'!$M$12="","",'Титульный лист'!$M$12)</f>
        <v/>
      </c>
      <c r="N90" s="170"/>
      <c r="O90" s="170"/>
      <c r="P90" s="170"/>
      <c r="Q90" s="170"/>
      <c r="R90" s="170"/>
      <c r="S90" s="170"/>
      <c r="T90" s="115"/>
    </row>
    <row r="91" spans="1:26" ht="25.15" customHeight="1" x14ac:dyDescent="0.35">
      <c r="A91" s="157" t="s">
        <v>37</v>
      </c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158"/>
      <c r="M91" s="155" t="s">
        <v>0</v>
      </c>
      <c r="N91" s="156"/>
      <c r="O91" s="157" t="s">
        <v>258</v>
      </c>
      <c r="P91" s="158"/>
      <c r="Q91" s="155" t="s">
        <v>23</v>
      </c>
      <c r="R91" s="156"/>
      <c r="S91" s="157" t="s">
        <v>212</v>
      </c>
      <c r="T91" s="158"/>
    </row>
    <row r="92" spans="1:26" ht="20.149999999999999" customHeight="1" x14ac:dyDescent="0.35">
      <c r="A92" s="285" t="s">
        <v>269</v>
      </c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</row>
    <row r="93" spans="1:26" ht="16.899999999999999" customHeight="1" x14ac:dyDescent="0.35">
      <c r="A93" s="132" t="s">
        <v>387</v>
      </c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40" t="s">
        <v>11</v>
      </c>
      <c r="N93" s="140"/>
      <c r="O93" s="133">
        <f>Техлист!R115</f>
        <v>1410</v>
      </c>
      <c r="P93" s="133"/>
      <c r="Q93" s="129"/>
      <c r="R93" s="129"/>
      <c r="S93" s="279" t="str">
        <f>IF(O93*Q93=0,"",O93*Q93)</f>
        <v/>
      </c>
      <c r="T93" s="279"/>
    </row>
    <row r="94" spans="1:26" ht="16.899999999999999" customHeight="1" x14ac:dyDescent="0.35">
      <c r="A94" s="132" t="s">
        <v>388</v>
      </c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40" t="s">
        <v>11</v>
      </c>
      <c r="N94" s="140"/>
      <c r="O94" s="133">
        <f>Техлист!R116</f>
        <v>1500</v>
      </c>
      <c r="P94" s="133"/>
      <c r="Q94" s="129"/>
      <c r="R94" s="129"/>
      <c r="S94" s="279" t="str">
        <f t="shared" ref="S94:S100" si="6">IF(O94*Q94=0,"",O94*Q94)</f>
        <v/>
      </c>
      <c r="T94" s="279"/>
    </row>
    <row r="95" spans="1:26" ht="16.899999999999999" customHeight="1" x14ac:dyDescent="0.35">
      <c r="A95" s="132" t="s">
        <v>389</v>
      </c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40" t="s">
        <v>11</v>
      </c>
      <c r="N95" s="140"/>
      <c r="O95" s="133">
        <f>Техлист!R117</f>
        <v>1820</v>
      </c>
      <c r="P95" s="133"/>
      <c r="Q95" s="129"/>
      <c r="R95" s="129"/>
      <c r="S95" s="279" t="str">
        <f t="shared" si="6"/>
        <v/>
      </c>
      <c r="T95" s="279"/>
    </row>
    <row r="96" spans="1:26" ht="16.899999999999999" customHeight="1" x14ac:dyDescent="0.35">
      <c r="A96" s="132" t="s">
        <v>390</v>
      </c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40" t="s">
        <v>11</v>
      </c>
      <c r="N96" s="140"/>
      <c r="O96" s="133">
        <f>Техлист!R118</f>
        <v>2180</v>
      </c>
      <c r="P96" s="133"/>
      <c r="Q96" s="129"/>
      <c r="R96" s="129"/>
      <c r="S96" s="279" t="str">
        <f t="shared" si="6"/>
        <v/>
      </c>
      <c r="T96" s="279"/>
    </row>
    <row r="97" spans="1:20" ht="16.899999999999999" customHeight="1" x14ac:dyDescent="0.35">
      <c r="A97" s="132" t="s">
        <v>350</v>
      </c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40" t="s">
        <v>11</v>
      </c>
      <c r="N97" s="140"/>
      <c r="O97" s="133">
        <f>Техлист!R119</f>
        <v>1450</v>
      </c>
      <c r="P97" s="133"/>
      <c r="Q97" s="129"/>
      <c r="R97" s="129"/>
      <c r="S97" s="279" t="str">
        <f t="shared" si="6"/>
        <v/>
      </c>
      <c r="T97" s="279"/>
    </row>
    <row r="98" spans="1:20" ht="16.899999999999999" customHeight="1" x14ac:dyDescent="0.35">
      <c r="A98" s="132" t="s">
        <v>351</v>
      </c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40" t="s">
        <v>11</v>
      </c>
      <c r="N98" s="140"/>
      <c r="O98" s="133">
        <f>Техлист!R120</f>
        <v>3490</v>
      </c>
      <c r="P98" s="133"/>
      <c r="Q98" s="129"/>
      <c r="R98" s="129"/>
      <c r="S98" s="279" t="str">
        <f t="shared" ref="S98" si="7">IF(O98*Q98=0,"",O98*Q98)</f>
        <v/>
      </c>
      <c r="T98" s="279"/>
    </row>
    <row r="99" spans="1:20" ht="16.899999999999999" customHeight="1" x14ac:dyDescent="0.35">
      <c r="A99" s="132" t="s">
        <v>353</v>
      </c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40" t="s">
        <v>11</v>
      </c>
      <c r="N99" s="140"/>
      <c r="O99" s="133">
        <f>Техлист!R122</f>
        <v>4490</v>
      </c>
      <c r="P99" s="133"/>
      <c r="Q99" s="129"/>
      <c r="R99" s="129"/>
      <c r="S99" s="279" t="str">
        <f t="shared" si="6"/>
        <v/>
      </c>
      <c r="T99" s="279"/>
    </row>
    <row r="100" spans="1:20" ht="16.899999999999999" customHeight="1" x14ac:dyDescent="0.35">
      <c r="A100" s="132" t="s">
        <v>459</v>
      </c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40" t="s">
        <v>11</v>
      </c>
      <c r="N100" s="140"/>
      <c r="O100" s="133">
        <f>Техлист!R123</f>
        <v>4490</v>
      </c>
      <c r="P100" s="133"/>
      <c r="Q100" s="129"/>
      <c r="R100" s="129"/>
      <c r="S100" s="279" t="str">
        <f t="shared" si="6"/>
        <v/>
      </c>
      <c r="T100" s="279"/>
    </row>
    <row r="101" spans="1:20" ht="16.899999999999999" customHeight="1" x14ac:dyDescent="0.35">
      <c r="A101" s="132" t="s">
        <v>265</v>
      </c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40" t="s">
        <v>11</v>
      </c>
      <c r="N101" s="140"/>
      <c r="O101" s="133">
        <f>Техлист!R124</f>
        <v>1450</v>
      </c>
      <c r="P101" s="133"/>
      <c r="Q101" s="129"/>
      <c r="R101" s="129"/>
      <c r="S101" s="279" t="str">
        <f t="shared" ref="S101" si="8">IF(O101*Q101=0,"",O101*Q101)</f>
        <v/>
      </c>
      <c r="T101" s="279"/>
    </row>
    <row r="102" spans="1:20" ht="20.149999999999999" customHeight="1" x14ac:dyDescent="0.35">
      <c r="A102" s="285" t="s">
        <v>270</v>
      </c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</row>
    <row r="103" spans="1:20" ht="16.899999999999999" customHeight="1" x14ac:dyDescent="0.35">
      <c r="A103" s="306" t="s">
        <v>393</v>
      </c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140" t="s">
        <v>11</v>
      </c>
      <c r="N103" s="140"/>
      <c r="O103" s="133">
        <f>Техлист!R125</f>
        <v>6530</v>
      </c>
      <c r="P103" s="133"/>
      <c r="Q103" s="129"/>
      <c r="R103" s="129"/>
      <c r="S103" s="279" t="str">
        <f>IF(O103*Q103=0,"",O103*Q103)</f>
        <v/>
      </c>
      <c r="T103" s="279"/>
    </row>
    <row r="104" spans="1:20" ht="16.899999999999999" customHeight="1" x14ac:dyDescent="0.35">
      <c r="A104" s="144" t="s">
        <v>431</v>
      </c>
      <c r="B104" s="145"/>
      <c r="C104" s="145"/>
      <c r="D104" s="145"/>
      <c r="E104" s="145"/>
      <c r="F104" s="145"/>
      <c r="G104" s="145"/>
      <c r="H104" s="145"/>
      <c r="I104" s="287" t="s">
        <v>271</v>
      </c>
      <c r="J104" s="287"/>
      <c r="K104" s="193" t="s">
        <v>174</v>
      </c>
      <c r="L104" s="194"/>
      <c r="M104" s="284" t="s">
        <v>11</v>
      </c>
      <c r="N104" s="140"/>
      <c r="O104" s="133">
        <f>Техлист!R126</f>
        <v>1000</v>
      </c>
      <c r="P104" s="133"/>
      <c r="Q104" s="129"/>
      <c r="R104" s="129"/>
      <c r="S104" s="279" t="str">
        <f t="shared" ref="S104:S106" si="9">IF(O104*Q104=0,"",O104*Q104)</f>
        <v/>
      </c>
      <c r="T104" s="279"/>
    </row>
    <row r="105" spans="1:20" ht="16.899999999999999" customHeight="1" x14ac:dyDescent="0.35">
      <c r="A105" s="280" t="s">
        <v>273</v>
      </c>
      <c r="B105" s="280"/>
      <c r="C105" s="280"/>
      <c r="D105" s="280"/>
      <c r="E105" s="280"/>
      <c r="F105" s="280"/>
      <c r="G105" s="280"/>
      <c r="H105" s="280"/>
      <c r="I105" s="280"/>
      <c r="J105" s="280"/>
      <c r="K105" s="280"/>
      <c r="L105" s="280"/>
      <c r="M105" s="140" t="s">
        <v>68</v>
      </c>
      <c r="N105" s="140"/>
      <c r="O105" s="133">
        <f>Техлист!R127</f>
        <v>430</v>
      </c>
      <c r="P105" s="133"/>
      <c r="Q105" s="129"/>
      <c r="R105" s="129"/>
      <c r="S105" s="279" t="str">
        <f t="shared" si="9"/>
        <v/>
      </c>
      <c r="T105" s="279"/>
    </row>
    <row r="106" spans="1:20" ht="16.899999999999999" customHeight="1" x14ac:dyDescent="0.35">
      <c r="A106" s="132" t="s">
        <v>275</v>
      </c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40" t="s">
        <v>68</v>
      </c>
      <c r="N106" s="140"/>
      <c r="O106" s="133">
        <f>Техлист!R128</f>
        <v>1410</v>
      </c>
      <c r="P106" s="133"/>
      <c r="Q106" s="129"/>
      <c r="R106" s="129"/>
      <c r="S106" s="279" t="str">
        <f t="shared" si="9"/>
        <v/>
      </c>
      <c r="T106" s="279"/>
    </row>
    <row r="107" spans="1:20" ht="16.899999999999999" customHeight="1" x14ac:dyDescent="0.35">
      <c r="A107" s="281" t="s">
        <v>274</v>
      </c>
      <c r="B107" s="282"/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3"/>
    </row>
    <row r="108" spans="1:20" ht="19.899999999999999" customHeight="1" x14ac:dyDescent="0.35">
      <c r="A108" s="300" t="s">
        <v>209</v>
      </c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2"/>
    </row>
    <row r="109" spans="1:20" ht="79.900000000000006" customHeight="1" x14ac:dyDescent="0.35">
      <c r="A109" s="276" t="s">
        <v>386</v>
      </c>
      <c r="B109" s="277"/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8"/>
    </row>
    <row r="110" spans="1:20" ht="64.900000000000006" customHeight="1" x14ac:dyDescent="0.35">
      <c r="A110" s="276" t="s">
        <v>210</v>
      </c>
      <c r="B110" s="277"/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8"/>
    </row>
    <row r="111" spans="1:20" ht="64.900000000000006" customHeight="1" x14ac:dyDescent="0.35">
      <c r="A111" s="276" t="s">
        <v>211</v>
      </c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8"/>
    </row>
    <row r="112" spans="1:20" ht="34.9" customHeight="1" x14ac:dyDescent="0.35">
      <c r="A112" s="276" t="s">
        <v>478</v>
      </c>
      <c r="B112" s="277"/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8"/>
    </row>
    <row r="113" spans="1:20" ht="34.9" customHeight="1" x14ac:dyDescent="0.35">
      <c r="A113" s="294" t="s">
        <v>391</v>
      </c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6"/>
    </row>
    <row r="114" spans="1:20" ht="20.149999999999999" customHeight="1" x14ac:dyDescent="0.35">
      <c r="A114" s="289" t="s">
        <v>24</v>
      </c>
      <c r="B114" s="290"/>
      <c r="C114" s="290"/>
      <c r="D114" s="290"/>
      <c r="E114" s="290"/>
      <c r="F114" s="290"/>
      <c r="G114" s="290"/>
      <c r="H114" s="290"/>
      <c r="I114" s="290"/>
      <c r="J114" s="290"/>
      <c r="K114" s="291">
        <f>SUM(S9:S106)</f>
        <v>0</v>
      </c>
      <c r="L114" s="291"/>
      <c r="M114" s="291"/>
      <c r="N114" s="292" t="str">
        <f>'1. Тех. подключения'!N23</f>
        <v>₽, включая НДС</v>
      </c>
      <c r="O114" s="292"/>
      <c r="P114" s="292"/>
      <c r="Q114" s="292"/>
      <c r="R114" s="292"/>
      <c r="S114" s="292"/>
      <c r="T114" s="293"/>
    </row>
  </sheetData>
  <sheetProtection selectLockedCells="1"/>
  <mergeCells count="483">
    <mergeCell ref="A1:C1"/>
    <mergeCell ref="A43:C43"/>
    <mergeCell ref="A85:C85"/>
    <mergeCell ref="A106:L106"/>
    <mergeCell ref="M106:N106"/>
    <mergeCell ref="O106:P106"/>
    <mergeCell ref="M71:N71"/>
    <mergeCell ref="O71:P71"/>
    <mergeCell ref="Q71:R71"/>
    <mergeCell ref="A17:T17"/>
    <mergeCell ref="A18:L18"/>
    <mergeCell ref="M18:N18"/>
    <mergeCell ref="O18:P18"/>
    <mergeCell ref="Q18:R18"/>
    <mergeCell ref="S18:T18"/>
    <mergeCell ref="A19:L19"/>
    <mergeCell ref="M19:N19"/>
    <mergeCell ref="O19:P19"/>
    <mergeCell ref="Q19:R19"/>
    <mergeCell ref="S19:T19"/>
    <mergeCell ref="O82:P82"/>
    <mergeCell ref="O83:P83"/>
    <mergeCell ref="O91:P91"/>
    <mergeCell ref="Q91:R91"/>
    <mergeCell ref="S71:T71"/>
    <mergeCell ref="A72:L72"/>
    <mergeCell ref="M72:N72"/>
    <mergeCell ref="O72:P72"/>
    <mergeCell ref="Q72:R72"/>
    <mergeCell ref="S72:T72"/>
    <mergeCell ref="Q105:R105"/>
    <mergeCell ref="S105:T105"/>
    <mergeCell ref="I104:J104"/>
    <mergeCell ref="K104:L104"/>
    <mergeCell ref="A104:H104"/>
    <mergeCell ref="A102:T102"/>
    <mergeCell ref="A103:L103"/>
    <mergeCell ref="M103:N103"/>
    <mergeCell ref="O103:P103"/>
    <mergeCell ref="Q103:R103"/>
    <mergeCell ref="S103:T103"/>
    <mergeCell ref="M104:N104"/>
    <mergeCell ref="O104:P104"/>
    <mergeCell ref="Q104:R104"/>
    <mergeCell ref="S104:T104"/>
    <mergeCell ref="S73:T73"/>
    <mergeCell ref="S74:T74"/>
    <mergeCell ref="S75:T75"/>
    <mergeCell ref="S76:T76"/>
    <mergeCell ref="S77:T77"/>
    <mergeCell ref="S78:T78"/>
    <mergeCell ref="S79:T79"/>
    <mergeCell ref="S80:T80"/>
    <mergeCell ref="S81:T81"/>
    <mergeCell ref="S82:T82"/>
    <mergeCell ref="S83:T83"/>
    <mergeCell ref="Q82:R82"/>
    <mergeCell ref="Q83:R83"/>
    <mergeCell ref="Q80:R80"/>
    <mergeCell ref="S100:T100"/>
    <mergeCell ref="Q97:R97"/>
    <mergeCell ref="Q100:R100"/>
    <mergeCell ref="Q95:R95"/>
    <mergeCell ref="Q96:R96"/>
    <mergeCell ref="M90:T90"/>
    <mergeCell ref="M91:N91"/>
    <mergeCell ref="S93:T93"/>
    <mergeCell ref="A20:L20"/>
    <mergeCell ref="M20:N20"/>
    <mergeCell ref="O20:P20"/>
    <mergeCell ref="Q20:R20"/>
    <mergeCell ref="S20:T20"/>
    <mergeCell ref="A21:L21"/>
    <mergeCell ref="M21:N21"/>
    <mergeCell ref="O21:P21"/>
    <mergeCell ref="Q21:R21"/>
    <mergeCell ref="S21:T21"/>
    <mergeCell ref="S94:T94"/>
    <mergeCell ref="S95:T95"/>
    <mergeCell ref="S96:T96"/>
    <mergeCell ref="S97:T97"/>
    <mergeCell ref="P88:R88"/>
    <mergeCell ref="S88:T88"/>
    <mergeCell ref="S91:T91"/>
    <mergeCell ref="Q81:R81"/>
    <mergeCell ref="A97:L97"/>
    <mergeCell ref="A100:L100"/>
    <mergeCell ref="O100:P100"/>
    <mergeCell ref="M93:N93"/>
    <mergeCell ref="M94:N94"/>
    <mergeCell ref="A83:L83"/>
    <mergeCell ref="A82:L82"/>
    <mergeCell ref="A93:L93"/>
    <mergeCell ref="A94:L94"/>
    <mergeCell ref="A95:L95"/>
    <mergeCell ref="A96:L96"/>
    <mergeCell ref="O93:P93"/>
    <mergeCell ref="O94:P94"/>
    <mergeCell ref="O95:P95"/>
    <mergeCell ref="O96:P96"/>
    <mergeCell ref="O97:P97"/>
    <mergeCell ref="A92:T92"/>
    <mergeCell ref="Q93:R93"/>
    <mergeCell ref="Q94:R94"/>
    <mergeCell ref="A91:L91"/>
    <mergeCell ref="A90:C90"/>
    <mergeCell ref="D90:J90"/>
    <mergeCell ref="K90:L90"/>
    <mergeCell ref="A73:L73"/>
    <mergeCell ref="A74:L74"/>
    <mergeCell ref="A71:L71"/>
    <mergeCell ref="A89:E89"/>
    <mergeCell ref="F89:T89"/>
    <mergeCell ref="D85:Q85"/>
    <mergeCell ref="A86:T86"/>
    <mergeCell ref="A87:K87"/>
    <mergeCell ref="L87:O87"/>
    <mergeCell ref="P87:T87"/>
    <mergeCell ref="O76:P76"/>
    <mergeCell ref="O77:P77"/>
    <mergeCell ref="O78:P78"/>
    <mergeCell ref="O79:P79"/>
    <mergeCell ref="O80:P80"/>
    <mergeCell ref="O81:P81"/>
    <mergeCell ref="Q73:R73"/>
    <mergeCell ref="Q74:R74"/>
    <mergeCell ref="Q75:R75"/>
    <mergeCell ref="Q76:R76"/>
    <mergeCell ref="Q77:R77"/>
    <mergeCell ref="Q78:R78"/>
    <mergeCell ref="Q79:R79"/>
    <mergeCell ref="A75:L75"/>
    <mergeCell ref="A76:L76"/>
    <mergeCell ref="A77:L77"/>
    <mergeCell ref="A78:L78"/>
    <mergeCell ref="A79:L79"/>
    <mergeCell ref="A80:L80"/>
    <mergeCell ref="A81:L81"/>
    <mergeCell ref="S58:T58"/>
    <mergeCell ref="S59:T59"/>
    <mergeCell ref="S60:T60"/>
    <mergeCell ref="S61:T61"/>
    <mergeCell ref="S62:T62"/>
    <mergeCell ref="S63:T63"/>
    <mergeCell ref="S64:T64"/>
    <mergeCell ref="Q61:R61"/>
    <mergeCell ref="K67:L67"/>
    <mergeCell ref="K68:L68"/>
    <mergeCell ref="K69:L69"/>
    <mergeCell ref="I67:J67"/>
    <mergeCell ref="Q65:R65"/>
    <mergeCell ref="Q66:R66"/>
    <mergeCell ref="Q62:R62"/>
    <mergeCell ref="Q63:R63"/>
    <mergeCell ref="Q64:R64"/>
    <mergeCell ref="Q57:R57"/>
    <mergeCell ref="Q58:R58"/>
    <mergeCell ref="Q59:R59"/>
    <mergeCell ref="Q60:R60"/>
    <mergeCell ref="Q69:R69"/>
    <mergeCell ref="M73:N73"/>
    <mergeCell ref="A84:T84"/>
    <mergeCell ref="M74:N74"/>
    <mergeCell ref="M75:N75"/>
    <mergeCell ref="S65:T65"/>
    <mergeCell ref="S66:T66"/>
    <mergeCell ref="S67:T67"/>
    <mergeCell ref="S68:T68"/>
    <mergeCell ref="S69:T69"/>
    <mergeCell ref="A65:H65"/>
    <mergeCell ref="A66:H66"/>
    <mergeCell ref="A67:H67"/>
    <mergeCell ref="A68:H68"/>
    <mergeCell ref="A69:H69"/>
    <mergeCell ref="O73:P73"/>
    <mergeCell ref="O74:P74"/>
    <mergeCell ref="O75:P75"/>
    <mergeCell ref="I68:J68"/>
    <mergeCell ref="I69:J69"/>
    <mergeCell ref="O65:P65"/>
    <mergeCell ref="O66:P66"/>
    <mergeCell ref="Q67:R67"/>
    <mergeCell ref="Q68:R68"/>
    <mergeCell ref="O67:P67"/>
    <mergeCell ref="O68:P68"/>
    <mergeCell ref="O69:P69"/>
    <mergeCell ref="M67:N67"/>
    <mergeCell ref="M68:N68"/>
    <mergeCell ref="M69:N69"/>
    <mergeCell ref="M65:N65"/>
    <mergeCell ref="M61:N61"/>
    <mergeCell ref="M57:N57"/>
    <mergeCell ref="O58:P58"/>
    <mergeCell ref="O59:P59"/>
    <mergeCell ref="O60:P60"/>
    <mergeCell ref="O61:P61"/>
    <mergeCell ref="O62:P62"/>
    <mergeCell ref="O63:P63"/>
    <mergeCell ref="O64:P64"/>
    <mergeCell ref="M31:N31"/>
    <mergeCell ref="I32:J32"/>
    <mergeCell ref="A32:H32"/>
    <mergeCell ref="A33:H33"/>
    <mergeCell ref="A34:H34"/>
    <mergeCell ref="A46:E46"/>
    <mergeCell ref="A47:E47"/>
    <mergeCell ref="A48:C48"/>
    <mergeCell ref="M36:N36"/>
    <mergeCell ref="M32:N32"/>
    <mergeCell ref="M37:N37"/>
    <mergeCell ref="M38:N38"/>
    <mergeCell ref="M39:N39"/>
    <mergeCell ref="A35:L35"/>
    <mergeCell ref="A36:L36"/>
    <mergeCell ref="A37:L37"/>
    <mergeCell ref="A38:L38"/>
    <mergeCell ref="A39:L39"/>
    <mergeCell ref="K34:L34"/>
    <mergeCell ref="I34:J34"/>
    <mergeCell ref="M35:N35"/>
    <mergeCell ref="M41:N41"/>
    <mergeCell ref="M40:N40"/>
    <mergeCell ref="A40:L40"/>
    <mergeCell ref="A56:L56"/>
    <mergeCell ref="A57:L57"/>
    <mergeCell ref="A23:L23"/>
    <mergeCell ref="A24:L24"/>
    <mergeCell ref="A25:L25"/>
    <mergeCell ref="A26:L26"/>
    <mergeCell ref="A27:L27"/>
    <mergeCell ref="A28:L28"/>
    <mergeCell ref="A29:L29"/>
    <mergeCell ref="K32:L32"/>
    <mergeCell ref="K33:L33"/>
    <mergeCell ref="I33:J33"/>
    <mergeCell ref="A30:L30"/>
    <mergeCell ref="A31:L31"/>
    <mergeCell ref="A54:T54"/>
    <mergeCell ref="S56:T56"/>
    <mergeCell ref="Q56:R56"/>
    <mergeCell ref="O56:P56"/>
    <mergeCell ref="O57:P57"/>
    <mergeCell ref="S57:T57"/>
    <mergeCell ref="S52:T52"/>
    <mergeCell ref="S53:T53"/>
    <mergeCell ref="O40:P40"/>
    <mergeCell ref="O41:P41"/>
    <mergeCell ref="O53:P53"/>
    <mergeCell ref="Q52:R52"/>
    <mergeCell ref="Q53:R53"/>
    <mergeCell ref="F46:O46"/>
    <mergeCell ref="M52:N52"/>
    <mergeCell ref="A45:K45"/>
    <mergeCell ref="L45:O45"/>
    <mergeCell ref="P45:T45"/>
    <mergeCell ref="Q50:R50"/>
    <mergeCell ref="Q51:R51"/>
    <mergeCell ref="P46:R46"/>
    <mergeCell ref="S46:T46"/>
    <mergeCell ref="F47:T47"/>
    <mergeCell ref="D48:J48"/>
    <mergeCell ref="K48:L48"/>
    <mergeCell ref="M48:T48"/>
    <mergeCell ref="A52:L52"/>
    <mergeCell ref="M51:N51"/>
    <mergeCell ref="A49:L49"/>
    <mergeCell ref="M49:N49"/>
    <mergeCell ref="O51:P51"/>
    <mergeCell ref="O52:P52"/>
    <mergeCell ref="S51:T51"/>
    <mergeCell ref="O49:P49"/>
    <mergeCell ref="O37:P37"/>
    <mergeCell ref="O38:P38"/>
    <mergeCell ref="O39:P39"/>
    <mergeCell ref="Q34:R34"/>
    <mergeCell ref="Q35:R35"/>
    <mergeCell ref="Q36:R36"/>
    <mergeCell ref="Q37:R37"/>
    <mergeCell ref="S23:T23"/>
    <mergeCell ref="S24:T24"/>
    <mergeCell ref="S25:T25"/>
    <mergeCell ref="S26:T26"/>
    <mergeCell ref="S27:T27"/>
    <mergeCell ref="S28:T28"/>
    <mergeCell ref="S29:T29"/>
    <mergeCell ref="S30:T30"/>
    <mergeCell ref="S32:T32"/>
    <mergeCell ref="S34:T34"/>
    <mergeCell ref="S35:T35"/>
    <mergeCell ref="S36:T36"/>
    <mergeCell ref="S37:T37"/>
    <mergeCell ref="S38:T38"/>
    <mergeCell ref="O34:P34"/>
    <mergeCell ref="O35:P35"/>
    <mergeCell ref="O36:P36"/>
    <mergeCell ref="Q42:R42"/>
    <mergeCell ref="Q38:R38"/>
    <mergeCell ref="Q39:R39"/>
    <mergeCell ref="S41:T41"/>
    <mergeCell ref="S42:T42"/>
    <mergeCell ref="S39:T39"/>
    <mergeCell ref="Q40:R40"/>
    <mergeCell ref="Q41:R41"/>
    <mergeCell ref="S50:T50"/>
    <mergeCell ref="Q49:R49"/>
    <mergeCell ref="S49:T49"/>
    <mergeCell ref="S40:T40"/>
    <mergeCell ref="A41:L41"/>
    <mergeCell ref="A42:L42"/>
    <mergeCell ref="A50:L50"/>
    <mergeCell ref="A51:L51"/>
    <mergeCell ref="D43:Q43"/>
    <mergeCell ref="R43:T43"/>
    <mergeCell ref="A44:T44"/>
    <mergeCell ref="M42:N42"/>
    <mergeCell ref="O24:P24"/>
    <mergeCell ref="O25:P25"/>
    <mergeCell ref="O26:P26"/>
    <mergeCell ref="O27:P27"/>
    <mergeCell ref="O28:P28"/>
    <mergeCell ref="O29:P29"/>
    <mergeCell ref="O30:P30"/>
    <mergeCell ref="O32:P32"/>
    <mergeCell ref="S33:T33"/>
    <mergeCell ref="O33:P33"/>
    <mergeCell ref="Q33:R33"/>
    <mergeCell ref="O31:P31"/>
    <mergeCell ref="Q31:R31"/>
    <mergeCell ref="S31:T31"/>
    <mergeCell ref="O42:P42"/>
    <mergeCell ref="O50:P50"/>
    <mergeCell ref="Q23:R23"/>
    <mergeCell ref="Q24:R24"/>
    <mergeCell ref="Q25:R25"/>
    <mergeCell ref="Q26:R26"/>
    <mergeCell ref="Q27:R27"/>
    <mergeCell ref="Q28:R28"/>
    <mergeCell ref="Q29:R29"/>
    <mergeCell ref="O10:P10"/>
    <mergeCell ref="O11:P11"/>
    <mergeCell ref="O12:P12"/>
    <mergeCell ref="O13:P13"/>
    <mergeCell ref="O14:P14"/>
    <mergeCell ref="O15:P15"/>
    <mergeCell ref="O16:P16"/>
    <mergeCell ref="A22:T22"/>
    <mergeCell ref="M25:N25"/>
    <mergeCell ref="M23:N23"/>
    <mergeCell ref="M24:N24"/>
    <mergeCell ref="M16:N16"/>
    <mergeCell ref="M26:N26"/>
    <mergeCell ref="M27:N27"/>
    <mergeCell ref="M28:N28"/>
    <mergeCell ref="M29:N29"/>
    <mergeCell ref="O23:P23"/>
    <mergeCell ref="A11:L11"/>
    <mergeCell ref="A12:L12"/>
    <mergeCell ref="A13:L13"/>
    <mergeCell ref="A14:L14"/>
    <mergeCell ref="A15:L15"/>
    <mergeCell ref="A16:L16"/>
    <mergeCell ref="S10:T10"/>
    <mergeCell ref="S11:T11"/>
    <mergeCell ref="S12:T12"/>
    <mergeCell ref="S13:T13"/>
    <mergeCell ref="S14:T14"/>
    <mergeCell ref="S15:T15"/>
    <mergeCell ref="S16:T16"/>
    <mergeCell ref="Q10:R10"/>
    <mergeCell ref="Q11:R11"/>
    <mergeCell ref="Q12:R12"/>
    <mergeCell ref="Q13:R13"/>
    <mergeCell ref="Q14:R14"/>
    <mergeCell ref="Q16:R16"/>
    <mergeCell ref="Q15:R15"/>
    <mergeCell ref="M14:N14"/>
    <mergeCell ref="A114:J114"/>
    <mergeCell ref="K114:M114"/>
    <mergeCell ref="N114:T114"/>
    <mergeCell ref="M82:N82"/>
    <mergeCell ref="M83:N83"/>
    <mergeCell ref="M79:N79"/>
    <mergeCell ref="Q30:R30"/>
    <mergeCell ref="Q32:R32"/>
    <mergeCell ref="M80:N80"/>
    <mergeCell ref="M81:N81"/>
    <mergeCell ref="A113:T113"/>
    <mergeCell ref="M76:N76"/>
    <mergeCell ref="M78:N78"/>
    <mergeCell ref="M77:N77"/>
    <mergeCell ref="R85:T85"/>
    <mergeCell ref="A70:T70"/>
    <mergeCell ref="M95:N95"/>
    <mergeCell ref="M96:N96"/>
    <mergeCell ref="M100:N100"/>
    <mergeCell ref="A88:E88"/>
    <mergeCell ref="F88:O88"/>
    <mergeCell ref="A108:T108"/>
    <mergeCell ref="A111:T111"/>
    <mergeCell ref="M97:N97"/>
    <mergeCell ref="I65:J65"/>
    <mergeCell ref="I66:J66"/>
    <mergeCell ref="M66:N66"/>
    <mergeCell ref="K65:L65"/>
    <mergeCell ref="K66:L66"/>
    <mergeCell ref="M63:N63"/>
    <mergeCell ref="M64:N64"/>
    <mergeCell ref="M62:N62"/>
    <mergeCell ref="A62:L62"/>
    <mergeCell ref="A63:L63"/>
    <mergeCell ref="A64:L64"/>
    <mergeCell ref="A58:L58"/>
    <mergeCell ref="A59:L59"/>
    <mergeCell ref="A60:L60"/>
    <mergeCell ref="A61:L61"/>
    <mergeCell ref="A53:L53"/>
    <mergeCell ref="M9:N9"/>
    <mergeCell ref="A6:C6"/>
    <mergeCell ref="D6:J6"/>
    <mergeCell ref="K6:L6"/>
    <mergeCell ref="M6:T6"/>
    <mergeCell ref="S7:T7"/>
    <mergeCell ref="Q7:R7"/>
    <mergeCell ref="O7:P7"/>
    <mergeCell ref="A7:L7"/>
    <mergeCell ref="S9:T9"/>
    <mergeCell ref="O9:P9"/>
    <mergeCell ref="A9:L9"/>
    <mergeCell ref="Q9:R9"/>
    <mergeCell ref="M60:N60"/>
    <mergeCell ref="M59:N59"/>
    <mergeCell ref="M58:N58"/>
    <mergeCell ref="A55:T55"/>
    <mergeCell ref="M56:N56"/>
    <mergeCell ref="M53:N53"/>
    <mergeCell ref="R1:T1"/>
    <mergeCell ref="D1:Q1"/>
    <mergeCell ref="A2:T2"/>
    <mergeCell ref="M50:N50"/>
    <mergeCell ref="A3:K3"/>
    <mergeCell ref="L3:O3"/>
    <mergeCell ref="M7:N7"/>
    <mergeCell ref="M33:N33"/>
    <mergeCell ref="M34:N34"/>
    <mergeCell ref="P3:T3"/>
    <mergeCell ref="M30:N30"/>
    <mergeCell ref="M10:N10"/>
    <mergeCell ref="M15:N15"/>
    <mergeCell ref="M11:N11"/>
    <mergeCell ref="M12:N12"/>
    <mergeCell ref="M13:N13"/>
    <mergeCell ref="A4:E4"/>
    <mergeCell ref="F4:O4"/>
    <mergeCell ref="P4:R4"/>
    <mergeCell ref="S4:T4"/>
    <mergeCell ref="A5:E5"/>
    <mergeCell ref="F5:T5"/>
    <mergeCell ref="A8:T8"/>
    <mergeCell ref="A10:L10"/>
    <mergeCell ref="A112:T112"/>
    <mergeCell ref="A98:L98"/>
    <mergeCell ref="M98:N98"/>
    <mergeCell ref="O98:P98"/>
    <mergeCell ref="Q98:R98"/>
    <mergeCell ref="S98:T98"/>
    <mergeCell ref="A99:L99"/>
    <mergeCell ref="M99:N99"/>
    <mergeCell ref="O99:P99"/>
    <mergeCell ref="Q99:R99"/>
    <mergeCell ref="S99:T99"/>
    <mergeCell ref="A109:T109"/>
    <mergeCell ref="A110:T110"/>
    <mergeCell ref="A105:L105"/>
    <mergeCell ref="M105:N105"/>
    <mergeCell ref="A101:L101"/>
    <mergeCell ref="M101:N101"/>
    <mergeCell ref="A107:T107"/>
    <mergeCell ref="O101:P101"/>
    <mergeCell ref="Q101:R101"/>
    <mergeCell ref="S101:T101"/>
    <mergeCell ref="Q106:R106"/>
    <mergeCell ref="S106:T106"/>
    <mergeCell ref="O105:P105"/>
  </mergeCells>
  <dataValidations count="2">
    <dataValidation type="list" allowBlank="1" showInputMessage="1" showErrorMessage="1" sqref="K65:L83">
      <formula1>"чёрный,белый"</formula1>
    </dataValidation>
    <dataValidation type="list" allowBlank="1" showInputMessage="1" showErrorMessage="1" sqref="K104:L104">
      <formula1>"16А,32А"</formula1>
    </dataValidation>
  </dataValidations>
  <hyperlinks>
    <hyperlink ref="L3" r:id="rId1"/>
    <hyperlink ref="L45" r:id="rId2"/>
    <hyperlink ref="L87" r:id="rId3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4"/>
  <rowBreaks count="2" manualBreakCount="2">
    <brk id="42" max="19" man="1"/>
    <brk id="84" max="19" man="1"/>
  </rowBreak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Техлист!$D$3:$D$6</xm:f>
          </x14:formula1>
          <xm:sqref>K32:K34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T27"/>
  <sheetViews>
    <sheetView view="pageBreakPreview" zoomScaleNormal="100" zoomScaleSheetLayoutView="100" workbookViewId="0">
      <selection activeCell="A11" sqref="A11:G11"/>
    </sheetView>
  </sheetViews>
  <sheetFormatPr defaultRowHeight="14.5" x14ac:dyDescent="0.35"/>
  <cols>
    <col min="1" max="20" width="5" customWidth="1"/>
  </cols>
  <sheetData>
    <row r="1" spans="1:20" ht="25.15" customHeight="1" x14ac:dyDescent="0.25">
      <c r="A1" s="324" t="str">
        <f>'Титульный лист'!$G$2</f>
        <v>«GLOBAL FRESH MARKET: VEGETABLES &amp; FRUITS 2024»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60"/>
    </row>
    <row r="2" spans="1:20" ht="19.899999999999999" customHeight="1" x14ac:dyDescent="0.35">
      <c r="A2" s="343" t="s">
        <v>246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5"/>
    </row>
    <row r="3" spans="1:20" ht="19.899999999999999" customHeight="1" x14ac:dyDescent="0.35">
      <c r="A3" s="325" t="s">
        <v>191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7"/>
    </row>
    <row r="4" spans="1:20" ht="105" customHeight="1" x14ac:dyDescent="0.25">
      <c r="A4" s="328"/>
      <c r="B4" s="329"/>
      <c r="C4" s="329"/>
      <c r="D4" s="330"/>
      <c r="E4" s="328"/>
      <c r="F4" s="329"/>
      <c r="G4" s="329"/>
      <c r="H4" s="330"/>
      <c r="I4" s="328"/>
      <c r="J4" s="329"/>
      <c r="K4" s="329"/>
      <c r="L4" s="330"/>
      <c r="M4" s="331"/>
      <c r="N4" s="332"/>
      <c r="O4" s="332"/>
      <c r="P4" s="333"/>
      <c r="Q4" s="334" t="s">
        <v>433</v>
      </c>
      <c r="R4" s="335"/>
      <c r="S4" s="335"/>
      <c r="T4" s="336"/>
    </row>
    <row r="5" spans="1:20" ht="40.15" customHeight="1" x14ac:dyDescent="0.35">
      <c r="A5" s="312" t="s">
        <v>220</v>
      </c>
      <c r="B5" s="313"/>
      <c r="C5" s="313"/>
      <c r="D5" s="314"/>
      <c r="E5" s="312" t="s">
        <v>232</v>
      </c>
      <c r="F5" s="313"/>
      <c r="G5" s="313"/>
      <c r="H5" s="314"/>
      <c r="I5" s="312" t="s">
        <v>221</v>
      </c>
      <c r="J5" s="313"/>
      <c r="K5" s="313"/>
      <c r="L5" s="314"/>
      <c r="M5" s="312" t="s">
        <v>223</v>
      </c>
      <c r="N5" s="313"/>
      <c r="O5" s="313"/>
      <c r="P5" s="314"/>
      <c r="Q5" s="312" t="s">
        <v>243</v>
      </c>
      <c r="R5" s="313"/>
      <c r="S5" s="313"/>
      <c r="T5" s="314"/>
    </row>
    <row r="6" spans="1:20" ht="105" customHeight="1" x14ac:dyDescent="0.25">
      <c r="A6" s="321"/>
      <c r="B6" s="322"/>
      <c r="C6" s="322"/>
      <c r="D6" s="323"/>
      <c r="E6" s="321"/>
      <c r="F6" s="322"/>
      <c r="G6" s="322"/>
      <c r="H6" s="323"/>
      <c r="I6" s="321"/>
      <c r="J6" s="322"/>
      <c r="K6" s="322"/>
      <c r="L6" s="323"/>
      <c r="M6" s="321"/>
      <c r="N6" s="322"/>
      <c r="O6" s="322"/>
      <c r="P6" s="323"/>
      <c r="Q6" s="321"/>
      <c r="R6" s="322"/>
      <c r="S6" s="322"/>
      <c r="T6" s="323"/>
    </row>
    <row r="7" spans="1:20" ht="30" customHeight="1" x14ac:dyDescent="0.35">
      <c r="A7" s="312" t="s">
        <v>218</v>
      </c>
      <c r="B7" s="313"/>
      <c r="C7" s="313"/>
      <c r="D7" s="314"/>
      <c r="E7" s="312" t="s">
        <v>217</v>
      </c>
      <c r="F7" s="313"/>
      <c r="G7" s="313"/>
      <c r="H7" s="314"/>
      <c r="I7" s="312" t="s">
        <v>224</v>
      </c>
      <c r="J7" s="313"/>
      <c r="K7" s="313"/>
      <c r="L7" s="314"/>
      <c r="M7" s="312" t="s">
        <v>225</v>
      </c>
      <c r="N7" s="313"/>
      <c r="O7" s="313"/>
      <c r="P7" s="314"/>
      <c r="Q7" s="312" t="s">
        <v>222</v>
      </c>
      <c r="R7" s="313"/>
      <c r="S7" s="313"/>
      <c r="T7" s="314"/>
    </row>
    <row r="8" spans="1:20" ht="105" customHeight="1" x14ac:dyDescent="0.25">
      <c r="A8" s="321"/>
      <c r="B8" s="322"/>
      <c r="C8" s="322"/>
      <c r="D8" s="323"/>
      <c r="E8" s="321"/>
      <c r="F8" s="322"/>
      <c r="G8" s="322"/>
      <c r="H8" s="323"/>
      <c r="I8" s="321"/>
      <c r="J8" s="322"/>
      <c r="K8" s="322"/>
      <c r="L8" s="323"/>
      <c r="M8" s="321"/>
      <c r="N8" s="322"/>
      <c r="O8" s="322"/>
      <c r="P8" s="323"/>
      <c r="Q8" s="321"/>
      <c r="R8" s="322"/>
      <c r="S8" s="322"/>
      <c r="T8" s="323"/>
    </row>
    <row r="9" spans="1:20" ht="30" customHeight="1" x14ac:dyDescent="0.35">
      <c r="A9" s="312" t="s">
        <v>226</v>
      </c>
      <c r="B9" s="313"/>
      <c r="C9" s="313"/>
      <c r="D9" s="314"/>
      <c r="E9" s="312" t="s">
        <v>227</v>
      </c>
      <c r="F9" s="313"/>
      <c r="G9" s="313"/>
      <c r="H9" s="314"/>
      <c r="I9" s="312" t="s">
        <v>228</v>
      </c>
      <c r="J9" s="313"/>
      <c r="K9" s="313"/>
      <c r="L9" s="314"/>
      <c r="M9" s="312" t="s">
        <v>229</v>
      </c>
      <c r="N9" s="313"/>
      <c r="O9" s="313"/>
      <c r="P9" s="314"/>
      <c r="Q9" s="312" t="s">
        <v>219</v>
      </c>
      <c r="R9" s="313"/>
      <c r="S9" s="313"/>
      <c r="T9" s="314"/>
    </row>
    <row r="10" spans="1:20" ht="19.899999999999999" customHeight="1" x14ac:dyDescent="0.35">
      <c r="A10" s="325" t="s">
        <v>464</v>
      </c>
      <c r="B10" s="326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26"/>
      <c r="Q10" s="326"/>
      <c r="R10" s="326"/>
      <c r="S10" s="326"/>
      <c r="T10" s="327"/>
    </row>
    <row r="11" spans="1:20" ht="250.15" customHeight="1" x14ac:dyDescent="0.35">
      <c r="A11" s="318"/>
      <c r="B11" s="319"/>
      <c r="C11" s="319"/>
      <c r="D11" s="319"/>
      <c r="E11" s="319"/>
      <c r="F11" s="319"/>
      <c r="G11" s="320"/>
      <c r="H11" s="318"/>
      <c r="I11" s="319"/>
      <c r="J11" s="319"/>
      <c r="K11" s="319"/>
      <c r="L11" s="319"/>
      <c r="M11" s="319"/>
      <c r="N11" s="320"/>
      <c r="O11" s="318"/>
      <c r="P11" s="319"/>
      <c r="Q11" s="319"/>
      <c r="R11" s="319"/>
      <c r="S11" s="319"/>
      <c r="T11" s="320"/>
    </row>
    <row r="12" spans="1:20" ht="30" customHeight="1" x14ac:dyDescent="0.35">
      <c r="A12" s="312" t="s">
        <v>255</v>
      </c>
      <c r="B12" s="313"/>
      <c r="C12" s="313"/>
      <c r="D12" s="313"/>
      <c r="E12" s="313"/>
      <c r="F12" s="313"/>
      <c r="G12" s="314"/>
      <c r="H12" s="312" t="s">
        <v>256</v>
      </c>
      <c r="I12" s="313"/>
      <c r="J12" s="313"/>
      <c r="K12" s="313"/>
      <c r="L12" s="313"/>
      <c r="M12" s="313"/>
      <c r="N12" s="314"/>
      <c r="O12" s="312" t="s">
        <v>405</v>
      </c>
      <c r="P12" s="313"/>
      <c r="Q12" s="313"/>
      <c r="R12" s="313"/>
      <c r="S12" s="313"/>
      <c r="T12" s="314"/>
    </row>
    <row r="13" spans="1:20" ht="25.15" customHeight="1" x14ac:dyDescent="0.35">
      <c r="A13" s="324" t="str">
        <f>'Титульный лист'!$G$2</f>
        <v>«GLOBAL FRESH MARKET: VEGETABLES &amp; FRUITS 2024»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60"/>
    </row>
    <row r="14" spans="1:20" ht="20.149999999999999" customHeight="1" x14ac:dyDescent="0.35">
      <c r="A14" s="343" t="s">
        <v>246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5"/>
    </row>
    <row r="15" spans="1:20" ht="20.149999999999999" customHeight="1" x14ac:dyDescent="0.35">
      <c r="A15" s="325" t="s">
        <v>254</v>
      </c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7"/>
    </row>
    <row r="16" spans="1:20" ht="105" customHeight="1" x14ac:dyDescent="0.35">
      <c r="A16" s="321"/>
      <c r="B16" s="322"/>
      <c r="C16" s="322"/>
      <c r="D16" s="323"/>
      <c r="E16" s="321"/>
      <c r="F16" s="322"/>
      <c r="G16" s="322"/>
      <c r="H16" s="323"/>
      <c r="I16" s="321"/>
      <c r="J16" s="322"/>
      <c r="K16" s="322"/>
      <c r="L16" s="323"/>
      <c r="M16" s="321"/>
      <c r="N16" s="322"/>
      <c r="O16" s="322"/>
      <c r="P16" s="323"/>
      <c r="Q16" s="321"/>
      <c r="R16" s="322"/>
      <c r="S16" s="322"/>
      <c r="T16" s="323"/>
    </row>
    <row r="17" spans="1:20" ht="30" customHeight="1" x14ac:dyDescent="0.35">
      <c r="A17" s="312" t="s">
        <v>196</v>
      </c>
      <c r="B17" s="313"/>
      <c r="C17" s="313"/>
      <c r="D17" s="314"/>
      <c r="E17" s="312" t="s">
        <v>233</v>
      </c>
      <c r="F17" s="313"/>
      <c r="G17" s="313"/>
      <c r="H17" s="314"/>
      <c r="I17" s="312" t="s">
        <v>242</v>
      </c>
      <c r="J17" s="313"/>
      <c r="K17" s="313"/>
      <c r="L17" s="314"/>
      <c r="M17" s="312" t="s">
        <v>62</v>
      </c>
      <c r="N17" s="313"/>
      <c r="O17" s="313"/>
      <c r="P17" s="314"/>
      <c r="Q17" s="312" t="s">
        <v>188</v>
      </c>
      <c r="R17" s="313"/>
      <c r="S17" s="313"/>
      <c r="T17" s="314"/>
    </row>
    <row r="18" spans="1:20" ht="105" customHeight="1" x14ac:dyDescent="0.35">
      <c r="A18" s="321"/>
      <c r="B18" s="322"/>
      <c r="C18" s="322"/>
      <c r="D18" s="323"/>
      <c r="E18" s="321"/>
      <c r="F18" s="322"/>
      <c r="G18" s="322"/>
      <c r="H18" s="323"/>
      <c r="I18" s="321"/>
      <c r="J18" s="322"/>
      <c r="K18" s="322"/>
      <c r="L18" s="323"/>
      <c r="M18" s="321"/>
      <c r="N18" s="322"/>
      <c r="O18" s="322"/>
      <c r="P18" s="323"/>
      <c r="Q18" s="321"/>
      <c r="R18" s="322"/>
      <c r="S18" s="322"/>
      <c r="T18" s="323"/>
    </row>
    <row r="19" spans="1:20" ht="30" customHeight="1" x14ac:dyDescent="0.35">
      <c r="A19" s="340" t="s">
        <v>13</v>
      </c>
      <c r="B19" s="341"/>
      <c r="C19" s="341"/>
      <c r="D19" s="342"/>
      <c r="E19" s="340" t="s">
        <v>14</v>
      </c>
      <c r="F19" s="341"/>
      <c r="G19" s="341"/>
      <c r="H19" s="314"/>
      <c r="I19" s="312" t="s">
        <v>234</v>
      </c>
      <c r="J19" s="313"/>
      <c r="K19" s="313"/>
      <c r="L19" s="314"/>
      <c r="M19" s="312" t="s">
        <v>235</v>
      </c>
      <c r="N19" s="313"/>
      <c r="O19" s="313"/>
      <c r="P19" s="314"/>
      <c r="Q19" s="312" t="s">
        <v>236</v>
      </c>
      <c r="R19" s="313"/>
      <c r="S19" s="313"/>
      <c r="T19" s="314"/>
    </row>
    <row r="20" spans="1:20" ht="105" customHeight="1" x14ac:dyDescent="0.35">
      <c r="A20" s="328"/>
      <c r="B20" s="329"/>
      <c r="C20" s="329"/>
      <c r="D20" s="329"/>
      <c r="E20" s="329"/>
      <c r="F20" s="329"/>
      <c r="G20" s="330"/>
      <c r="H20" s="328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30"/>
    </row>
    <row r="21" spans="1:20" ht="30" customHeight="1" x14ac:dyDescent="0.35">
      <c r="A21" s="312" t="s">
        <v>240</v>
      </c>
      <c r="B21" s="313"/>
      <c r="C21" s="313"/>
      <c r="D21" s="313"/>
      <c r="E21" s="313"/>
      <c r="F21" s="313"/>
      <c r="G21" s="314"/>
      <c r="H21" s="312" t="s">
        <v>241</v>
      </c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4"/>
    </row>
    <row r="22" spans="1:20" ht="19.899999999999999" customHeight="1" x14ac:dyDescent="0.35">
      <c r="A22" s="321"/>
      <c r="B22" s="322"/>
      <c r="C22" s="322"/>
      <c r="D22" s="323"/>
      <c r="E22" s="321"/>
      <c r="F22" s="322"/>
      <c r="G22" s="322"/>
      <c r="H22" s="323"/>
      <c r="I22" s="321"/>
      <c r="J22" s="322"/>
      <c r="K22" s="322"/>
      <c r="L22" s="323"/>
      <c r="M22" s="337" t="s">
        <v>257</v>
      </c>
      <c r="N22" s="338"/>
      <c r="O22" s="338"/>
      <c r="P22" s="338"/>
      <c r="Q22" s="338"/>
      <c r="R22" s="338"/>
      <c r="S22" s="338"/>
      <c r="T22" s="339"/>
    </row>
    <row r="23" spans="1:20" ht="85.15" customHeight="1" x14ac:dyDescent="0.35">
      <c r="A23" s="340"/>
      <c r="B23" s="341"/>
      <c r="C23" s="341"/>
      <c r="D23" s="342"/>
      <c r="E23" s="340"/>
      <c r="F23" s="341"/>
      <c r="G23" s="341"/>
      <c r="H23" s="342"/>
      <c r="I23" s="340"/>
      <c r="J23" s="341"/>
      <c r="K23" s="341"/>
      <c r="L23" s="342"/>
      <c r="M23" s="328"/>
      <c r="N23" s="329"/>
      <c r="O23" s="329"/>
      <c r="P23" s="330"/>
      <c r="Q23" s="334"/>
      <c r="R23" s="335"/>
      <c r="S23" s="335"/>
      <c r="T23" s="336"/>
    </row>
    <row r="24" spans="1:20" ht="30" customHeight="1" x14ac:dyDescent="0.35">
      <c r="A24" s="312" t="s">
        <v>244</v>
      </c>
      <c r="B24" s="313"/>
      <c r="C24" s="313"/>
      <c r="D24" s="314"/>
      <c r="E24" s="348" t="s">
        <v>17</v>
      </c>
      <c r="F24" s="349"/>
      <c r="G24" s="349"/>
      <c r="H24" s="350"/>
      <c r="I24" s="312" t="s">
        <v>245</v>
      </c>
      <c r="J24" s="313"/>
      <c r="K24" s="313"/>
      <c r="L24" s="314"/>
      <c r="M24" s="312" t="s">
        <v>247</v>
      </c>
      <c r="N24" s="313"/>
      <c r="O24" s="313"/>
      <c r="P24" s="314"/>
      <c r="Q24" s="312" t="s">
        <v>248</v>
      </c>
      <c r="R24" s="313"/>
      <c r="S24" s="313"/>
      <c r="T24" s="314"/>
    </row>
    <row r="25" spans="1:20" ht="108" customHeight="1" x14ac:dyDescent="0.35">
      <c r="A25" s="328"/>
      <c r="B25" s="329"/>
      <c r="C25" s="329"/>
      <c r="D25" s="330"/>
      <c r="E25" s="328"/>
      <c r="F25" s="329"/>
      <c r="G25" s="329"/>
      <c r="H25" s="330"/>
      <c r="I25" s="328"/>
      <c r="J25" s="329"/>
      <c r="K25" s="329"/>
      <c r="L25" s="330"/>
      <c r="M25" s="351"/>
      <c r="N25" s="352"/>
      <c r="O25" s="352"/>
      <c r="P25" s="353"/>
      <c r="Q25" s="351"/>
      <c r="R25" s="352"/>
      <c r="S25" s="352"/>
      <c r="T25" s="353"/>
    </row>
    <row r="26" spans="1:20" ht="30" customHeight="1" x14ac:dyDescent="0.35">
      <c r="A26" s="312" t="s">
        <v>189</v>
      </c>
      <c r="B26" s="313"/>
      <c r="C26" s="313"/>
      <c r="D26" s="314"/>
      <c r="E26" s="312" t="s">
        <v>319</v>
      </c>
      <c r="F26" s="313"/>
      <c r="G26" s="313"/>
      <c r="H26" s="314"/>
      <c r="I26" s="312" t="s">
        <v>354</v>
      </c>
      <c r="J26" s="313"/>
      <c r="K26" s="313"/>
      <c r="L26" s="314"/>
      <c r="M26" s="312" t="s">
        <v>355</v>
      </c>
      <c r="N26" s="313"/>
      <c r="O26" s="313"/>
      <c r="P26" s="314"/>
      <c r="Q26" s="346"/>
      <c r="R26" s="347"/>
      <c r="S26" s="347"/>
      <c r="T26" s="347"/>
    </row>
    <row r="27" spans="1:20" x14ac:dyDescent="0.35">
      <c r="A27" s="315" t="s">
        <v>463</v>
      </c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7"/>
    </row>
  </sheetData>
  <sheetProtection selectLockedCells="1" selectUnlockedCells="1"/>
  <mergeCells count="89">
    <mergeCell ref="A15:T15"/>
    <mergeCell ref="Q23:T23"/>
    <mergeCell ref="E24:H24"/>
    <mergeCell ref="Q19:T19"/>
    <mergeCell ref="A25:D25"/>
    <mergeCell ref="E25:H25"/>
    <mergeCell ref="I25:L25"/>
    <mergeCell ref="M25:P25"/>
    <mergeCell ref="Q25:T25"/>
    <mergeCell ref="M19:P19"/>
    <mergeCell ref="I19:L19"/>
    <mergeCell ref="I24:L24"/>
    <mergeCell ref="A19:D19"/>
    <mergeCell ref="E19:H19"/>
    <mergeCell ref="A22:D23"/>
    <mergeCell ref="I22:L23"/>
    <mergeCell ref="A2:T2"/>
    <mergeCell ref="A26:D26"/>
    <mergeCell ref="E26:H26"/>
    <mergeCell ref="A10:T10"/>
    <mergeCell ref="M17:P17"/>
    <mergeCell ref="E5:H5"/>
    <mergeCell ref="A13:T13"/>
    <mergeCell ref="A14:T14"/>
    <mergeCell ref="A20:G20"/>
    <mergeCell ref="H20:T20"/>
    <mergeCell ref="A21:G21"/>
    <mergeCell ref="H21:T21"/>
    <mergeCell ref="M23:P23"/>
    <mergeCell ref="M24:P24"/>
    <mergeCell ref="Q24:T24"/>
    <mergeCell ref="Q26:T26"/>
    <mergeCell ref="M22:T22"/>
    <mergeCell ref="Q17:T17"/>
    <mergeCell ref="I17:L17"/>
    <mergeCell ref="A18:D18"/>
    <mergeCell ref="E18:H18"/>
    <mergeCell ref="I18:L18"/>
    <mergeCell ref="M18:P18"/>
    <mergeCell ref="Q18:T18"/>
    <mergeCell ref="E22:H23"/>
    <mergeCell ref="E4:H4"/>
    <mergeCell ref="M5:P5"/>
    <mergeCell ref="Q4:T4"/>
    <mergeCell ref="I5:L5"/>
    <mergeCell ref="Q5:T5"/>
    <mergeCell ref="A1:T1"/>
    <mergeCell ref="A24:D24"/>
    <mergeCell ref="A3:T3"/>
    <mergeCell ref="A4:D4"/>
    <mergeCell ref="I4:L4"/>
    <mergeCell ref="M4:P4"/>
    <mergeCell ref="Q9:T9"/>
    <mergeCell ref="A6:D6"/>
    <mergeCell ref="E6:H6"/>
    <mergeCell ref="I6:L6"/>
    <mergeCell ref="M6:P6"/>
    <mergeCell ref="Q6:T6"/>
    <mergeCell ref="A9:D9"/>
    <mergeCell ref="Q8:T8"/>
    <mergeCell ref="I7:L7"/>
    <mergeCell ref="M7:P7"/>
    <mergeCell ref="A5:D5"/>
    <mergeCell ref="A7:D7"/>
    <mergeCell ref="E7:H7"/>
    <mergeCell ref="Q7:T7"/>
    <mergeCell ref="E9:H9"/>
    <mergeCell ref="I9:L9"/>
    <mergeCell ref="M9:P9"/>
    <mergeCell ref="A8:D8"/>
    <mergeCell ref="E8:H8"/>
    <mergeCell ref="I8:L8"/>
    <mergeCell ref="M8:P8"/>
    <mergeCell ref="I26:L26"/>
    <mergeCell ref="M26:P26"/>
    <mergeCell ref="A27:T27"/>
    <mergeCell ref="A11:G11"/>
    <mergeCell ref="H11:N11"/>
    <mergeCell ref="H12:N12"/>
    <mergeCell ref="A12:G12"/>
    <mergeCell ref="O12:T12"/>
    <mergeCell ref="O11:T11"/>
    <mergeCell ref="Q16:T16"/>
    <mergeCell ref="M16:P16"/>
    <mergeCell ref="I16:L16"/>
    <mergeCell ref="E16:H16"/>
    <mergeCell ref="A16:D16"/>
    <mergeCell ref="A17:D17"/>
    <mergeCell ref="E17:H17"/>
  </mergeCells>
  <pageMargins left="0.27559055118110237" right="0.27559055118110237" top="0.35433070866141736" bottom="0.35433070866141736" header="0.31496062992125984" footer="0.31496062992125984"/>
  <pageSetup paperSize="9" scale="98" fitToHeight="0" orientation="portrait" r:id="rId1"/>
  <rowBreaks count="1" manualBreakCount="1">
    <brk id="12" max="19" man="1"/>
  </rowBreaks>
  <drawing r:id="rId2"/>
  <legacyDrawing r:id="rId3"/>
  <oleObjects>
    <mc:AlternateContent xmlns:mc="http://schemas.openxmlformats.org/markup-compatibility/2006">
      <mc:Choice Requires="x14">
        <oleObject progId="Visio.Drawing.11" shapeId="5121" r:id="rId4">
          <objectPr defaultSize="0" autoPict="0" r:id="rId5">
            <anchor moveWithCells="1">
              <from>
                <xdr:col>9</xdr:col>
                <xdr:colOff>95250</xdr:colOff>
                <xdr:row>15</xdr:row>
                <xdr:rowOff>88900</xdr:rowOff>
              </from>
              <to>
                <xdr:col>10</xdr:col>
                <xdr:colOff>260350</xdr:colOff>
                <xdr:row>15</xdr:row>
                <xdr:rowOff>1238250</xdr:rowOff>
              </to>
            </anchor>
          </objectPr>
        </oleObject>
      </mc:Choice>
      <mc:Fallback>
        <oleObject progId="Visio.Drawing.11" shapeId="5121" r:id="rId4"/>
      </mc:Fallback>
    </mc:AlternateContent>
    <mc:AlternateContent xmlns:mc="http://schemas.openxmlformats.org/markup-compatibility/2006">
      <mc:Choice Requires="x14">
        <oleObject progId="Visio.Drawing.11" shapeId="5122" r:id="rId6">
          <objectPr defaultSize="0" autoPict="0" r:id="rId7">
            <anchor moveWithCells="1">
              <from>
                <xdr:col>0</xdr:col>
                <xdr:colOff>171450</xdr:colOff>
                <xdr:row>3</xdr:row>
                <xdr:rowOff>171450</xdr:rowOff>
              </from>
              <to>
                <xdr:col>3</xdr:col>
                <xdr:colOff>114300</xdr:colOff>
                <xdr:row>3</xdr:row>
                <xdr:rowOff>1276350</xdr:rowOff>
              </to>
            </anchor>
          </objectPr>
        </oleObject>
      </mc:Choice>
      <mc:Fallback>
        <oleObject progId="Visio.Drawing.11" shapeId="5122" r:id="rId6"/>
      </mc:Fallback>
    </mc:AlternateContent>
    <mc:AlternateContent xmlns:mc="http://schemas.openxmlformats.org/markup-compatibility/2006">
      <mc:Choice Requires="x14">
        <oleObject progId="Visio.Drawing.11" shapeId="5123" r:id="rId8">
          <objectPr defaultSize="0" autoPict="0" r:id="rId9">
            <anchor moveWithCells="1">
              <from>
                <xdr:col>12</xdr:col>
                <xdr:colOff>57150</xdr:colOff>
                <xdr:row>3</xdr:row>
                <xdr:rowOff>88900</xdr:rowOff>
              </from>
              <to>
                <xdr:col>15</xdr:col>
                <xdr:colOff>209550</xdr:colOff>
                <xdr:row>3</xdr:row>
                <xdr:rowOff>1238250</xdr:rowOff>
              </to>
            </anchor>
          </objectPr>
        </oleObject>
      </mc:Choice>
      <mc:Fallback>
        <oleObject progId="Visio.Drawing.11" shapeId="5123" r:id="rId8"/>
      </mc:Fallback>
    </mc:AlternateContent>
    <mc:AlternateContent xmlns:mc="http://schemas.openxmlformats.org/markup-compatibility/2006">
      <mc:Choice Requires="x14">
        <oleObject progId="Visio.Drawing.11" shapeId="5124" r:id="rId10">
          <objectPr defaultSize="0" autoPict="0" r:id="rId11">
            <anchor moveWithCells="1">
              <from>
                <xdr:col>0</xdr:col>
                <xdr:colOff>171450</xdr:colOff>
                <xdr:row>5</xdr:row>
                <xdr:rowOff>114300</xdr:rowOff>
              </from>
              <to>
                <xdr:col>3</xdr:col>
                <xdr:colOff>127000</xdr:colOff>
                <xdr:row>5</xdr:row>
                <xdr:rowOff>1219200</xdr:rowOff>
              </to>
            </anchor>
          </objectPr>
        </oleObject>
      </mc:Choice>
      <mc:Fallback>
        <oleObject progId="Visio.Drawing.11" shapeId="5124" r:id="rId10"/>
      </mc:Fallback>
    </mc:AlternateContent>
    <mc:AlternateContent xmlns:mc="http://schemas.openxmlformats.org/markup-compatibility/2006">
      <mc:Choice Requires="x14">
        <oleObject progId="Visio.Drawing.11" shapeId="5125" r:id="rId12">
          <objectPr defaultSize="0" autoPict="0" r:id="rId13">
            <anchor moveWithCells="1">
              <from>
                <xdr:col>4</xdr:col>
                <xdr:colOff>171450</xdr:colOff>
                <xdr:row>5</xdr:row>
                <xdr:rowOff>209550</xdr:rowOff>
              </from>
              <to>
                <xdr:col>7</xdr:col>
                <xdr:colOff>190500</xdr:colOff>
                <xdr:row>5</xdr:row>
                <xdr:rowOff>1155700</xdr:rowOff>
              </to>
            </anchor>
          </objectPr>
        </oleObject>
      </mc:Choice>
      <mc:Fallback>
        <oleObject progId="Visio.Drawing.11" shapeId="5125" r:id="rId12"/>
      </mc:Fallback>
    </mc:AlternateContent>
    <mc:AlternateContent xmlns:mc="http://schemas.openxmlformats.org/markup-compatibility/2006">
      <mc:Choice Requires="x14">
        <oleObject progId="Visio.Drawing.11" shapeId="5126" r:id="rId14">
          <objectPr defaultSize="0" autoPict="0" r:id="rId15">
            <anchor moveWithCells="1">
              <from>
                <xdr:col>16</xdr:col>
                <xdr:colOff>127000</xdr:colOff>
                <xdr:row>7</xdr:row>
                <xdr:rowOff>152400</xdr:rowOff>
              </from>
              <to>
                <xdr:col>19</xdr:col>
                <xdr:colOff>222250</xdr:colOff>
                <xdr:row>7</xdr:row>
                <xdr:rowOff>1200150</xdr:rowOff>
              </to>
            </anchor>
          </objectPr>
        </oleObject>
      </mc:Choice>
      <mc:Fallback>
        <oleObject progId="Visio.Drawing.11" shapeId="5126" r:id="rId14"/>
      </mc:Fallback>
    </mc:AlternateContent>
    <mc:AlternateContent xmlns:mc="http://schemas.openxmlformats.org/markup-compatibility/2006">
      <mc:Choice Requires="x14">
        <oleObject progId="Visio.Drawing.11" shapeId="5127" r:id="rId16">
          <objectPr defaultSize="0" autoPict="0" r:id="rId17">
            <anchor moveWithCells="1">
              <from>
                <xdr:col>8</xdr:col>
                <xdr:colOff>171450</xdr:colOff>
                <xdr:row>5</xdr:row>
                <xdr:rowOff>152400</xdr:rowOff>
              </from>
              <to>
                <xdr:col>11</xdr:col>
                <xdr:colOff>88900</xdr:colOff>
                <xdr:row>5</xdr:row>
                <xdr:rowOff>1231900</xdr:rowOff>
              </to>
            </anchor>
          </objectPr>
        </oleObject>
      </mc:Choice>
      <mc:Fallback>
        <oleObject progId="Visio.Drawing.11" shapeId="5127" r:id="rId16"/>
      </mc:Fallback>
    </mc:AlternateContent>
    <mc:AlternateContent xmlns:mc="http://schemas.openxmlformats.org/markup-compatibility/2006">
      <mc:Choice Requires="x14">
        <oleObject progId="Visio.Drawing.11" shapeId="5128" r:id="rId18">
          <objectPr defaultSize="0" autoPict="0" r:id="rId19">
            <anchor moveWithCells="1">
              <from>
                <xdr:col>16</xdr:col>
                <xdr:colOff>76200</xdr:colOff>
                <xdr:row>5</xdr:row>
                <xdr:rowOff>133350</xdr:rowOff>
              </from>
              <to>
                <xdr:col>19</xdr:col>
                <xdr:colOff>241300</xdr:colOff>
                <xdr:row>5</xdr:row>
                <xdr:rowOff>1257300</xdr:rowOff>
              </to>
            </anchor>
          </objectPr>
        </oleObject>
      </mc:Choice>
      <mc:Fallback>
        <oleObject progId="Visio.Drawing.11" shapeId="5128" r:id="rId18"/>
      </mc:Fallback>
    </mc:AlternateContent>
    <mc:AlternateContent xmlns:mc="http://schemas.openxmlformats.org/markup-compatibility/2006">
      <mc:Choice Requires="x14">
        <oleObject progId="Visio.Drawing.11" shapeId="5129" r:id="rId20">
          <objectPr defaultSize="0" autoPict="0" r:id="rId21">
            <anchor moveWithCells="1">
              <from>
                <xdr:col>1</xdr:col>
                <xdr:colOff>19050</xdr:colOff>
                <xdr:row>7</xdr:row>
                <xdr:rowOff>184150</xdr:rowOff>
              </from>
              <to>
                <xdr:col>2</xdr:col>
                <xdr:colOff>285750</xdr:colOff>
                <xdr:row>7</xdr:row>
                <xdr:rowOff>1174750</xdr:rowOff>
              </to>
            </anchor>
          </objectPr>
        </oleObject>
      </mc:Choice>
      <mc:Fallback>
        <oleObject progId="Visio.Drawing.11" shapeId="5129" r:id="rId20"/>
      </mc:Fallback>
    </mc:AlternateContent>
    <mc:AlternateContent xmlns:mc="http://schemas.openxmlformats.org/markup-compatibility/2006">
      <mc:Choice Requires="x14">
        <oleObject progId="Visio.Drawing.11" shapeId="5130" r:id="rId22">
          <objectPr defaultSize="0" autoPict="0" r:id="rId23">
            <anchor moveWithCells="1">
              <from>
                <xdr:col>5</xdr:col>
                <xdr:colOff>19050</xdr:colOff>
                <xdr:row>7</xdr:row>
                <xdr:rowOff>19050</xdr:rowOff>
              </from>
              <to>
                <xdr:col>6</xdr:col>
                <xdr:colOff>285750</xdr:colOff>
                <xdr:row>7</xdr:row>
                <xdr:rowOff>1314450</xdr:rowOff>
              </to>
            </anchor>
          </objectPr>
        </oleObject>
      </mc:Choice>
      <mc:Fallback>
        <oleObject progId="Visio.Drawing.11" shapeId="5130" r:id="rId22"/>
      </mc:Fallback>
    </mc:AlternateContent>
    <mc:AlternateContent xmlns:mc="http://schemas.openxmlformats.org/markup-compatibility/2006">
      <mc:Choice Requires="x14">
        <oleObject progId="Visio.Drawing.11" shapeId="5131" r:id="rId24">
          <objectPr defaultSize="0" autoPict="0" r:id="rId25">
            <anchor moveWithCells="1">
              <from>
                <xdr:col>8</xdr:col>
                <xdr:colOff>304800</xdr:colOff>
                <xdr:row>7</xdr:row>
                <xdr:rowOff>19050</xdr:rowOff>
              </from>
              <to>
                <xdr:col>11</xdr:col>
                <xdr:colOff>19050</xdr:colOff>
                <xdr:row>7</xdr:row>
                <xdr:rowOff>1314450</xdr:rowOff>
              </to>
            </anchor>
          </objectPr>
        </oleObject>
      </mc:Choice>
      <mc:Fallback>
        <oleObject progId="Visio.Drawing.11" shapeId="5131" r:id="rId24"/>
      </mc:Fallback>
    </mc:AlternateContent>
    <mc:AlternateContent xmlns:mc="http://schemas.openxmlformats.org/markup-compatibility/2006">
      <mc:Choice Requires="x14">
        <oleObject progId="Visio.Drawing.11" shapeId="5132" r:id="rId26">
          <objectPr defaultSize="0" autoPict="0" r:id="rId27">
            <anchor moveWithCells="1">
              <from>
                <xdr:col>13</xdr:col>
                <xdr:colOff>12700</xdr:colOff>
                <xdr:row>5</xdr:row>
                <xdr:rowOff>165100</xdr:rowOff>
              </from>
              <to>
                <xdr:col>15</xdr:col>
                <xdr:colOff>0</xdr:colOff>
                <xdr:row>5</xdr:row>
                <xdr:rowOff>1238250</xdr:rowOff>
              </to>
            </anchor>
          </objectPr>
        </oleObject>
      </mc:Choice>
      <mc:Fallback>
        <oleObject progId="Visio.Drawing.11" shapeId="5132" r:id="rId26"/>
      </mc:Fallback>
    </mc:AlternateContent>
    <mc:AlternateContent xmlns:mc="http://schemas.openxmlformats.org/markup-compatibility/2006">
      <mc:Choice Requires="x14">
        <oleObject progId="Visio.Drawing.11" shapeId="5133" r:id="rId28">
          <objectPr defaultSize="0" autoPict="0" r:id="rId29">
            <anchor moveWithCells="1">
              <from>
                <xdr:col>8</xdr:col>
                <xdr:colOff>323850</xdr:colOff>
                <xdr:row>3</xdr:row>
                <xdr:rowOff>127000</xdr:rowOff>
              </from>
              <to>
                <xdr:col>10</xdr:col>
                <xdr:colOff>298450</xdr:colOff>
                <xdr:row>3</xdr:row>
                <xdr:rowOff>1219200</xdr:rowOff>
              </to>
            </anchor>
          </objectPr>
        </oleObject>
      </mc:Choice>
      <mc:Fallback>
        <oleObject progId="Visio.Drawing.11" shapeId="5133" r:id="rId28"/>
      </mc:Fallback>
    </mc:AlternateContent>
    <mc:AlternateContent xmlns:mc="http://schemas.openxmlformats.org/markup-compatibility/2006">
      <mc:Choice Requires="x14">
        <oleObject progId="Visio.Drawing.11" shapeId="5134" r:id="rId30">
          <objectPr defaultSize="0" autoPict="0" r:id="rId31">
            <anchor moveWithCells="1">
              <from>
                <xdr:col>12</xdr:col>
                <xdr:colOff>317500</xdr:colOff>
                <xdr:row>7</xdr:row>
                <xdr:rowOff>19050</xdr:rowOff>
              </from>
              <to>
                <xdr:col>15</xdr:col>
                <xdr:colOff>0</xdr:colOff>
                <xdr:row>7</xdr:row>
                <xdr:rowOff>1314450</xdr:rowOff>
              </to>
            </anchor>
          </objectPr>
        </oleObject>
      </mc:Choice>
      <mc:Fallback>
        <oleObject progId="Visio.Drawing.11" shapeId="5134" r:id="rId30"/>
      </mc:Fallback>
    </mc:AlternateContent>
    <mc:AlternateContent xmlns:mc="http://schemas.openxmlformats.org/markup-compatibility/2006">
      <mc:Choice Requires="x14">
        <oleObject progId="Visio.Drawing.11" shapeId="5136" r:id="rId32">
          <objectPr defaultSize="0" autoPict="0" r:id="rId33">
            <anchor moveWithCells="1">
              <from>
                <xdr:col>1</xdr:col>
                <xdr:colOff>69850</xdr:colOff>
                <xdr:row>24</xdr:row>
                <xdr:rowOff>260350</xdr:rowOff>
              </from>
              <to>
                <xdr:col>2</xdr:col>
                <xdr:colOff>285750</xdr:colOff>
                <xdr:row>24</xdr:row>
                <xdr:rowOff>1181100</xdr:rowOff>
              </to>
            </anchor>
          </objectPr>
        </oleObject>
      </mc:Choice>
      <mc:Fallback>
        <oleObject progId="Visio.Drawing.11" shapeId="5136" r:id="rId32"/>
      </mc:Fallback>
    </mc:AlternateContent>
    <mc:AlternateContent xmlns:mc="http://schemas.openxmlformats.org/markup-compatibility/2006">
      <mc:Choice Requires="x14">
        <oleObject progId="Visio.Drawing.11" shapeId="3" r:id="rId34">
          <objectPr defaultSize="0" r:id="rId35">
            <anchor moveWithCells="1">
              <from>
                <xdr:col>4</xdr:col>
                <xdr:colOff>285750</xdr:colOff>
                <xdr:row>24</xdr:row>
                <xdr:rowOff>438150</xdr:rowOff>
              </from>
              <to>
                <xdr:col>7</xdr:col>
                <xdr:colOff>57150</xdr:colOff>
                <xdr:row>24</xdr:row>
                <xdr:rowOff>1003300</xdr:rowOff>
              </to>
            </anchor>
          </objectPr>
        </oleObject>
      </mc:Choice>
      <mc:Fallback>
        <oleObject progId="Visio.Drawing.11" shapeId="5137" r:id="rId3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  <pageSetUpPr fitToPage="1"/>
  </sheetPr>
  <dimension ref="A1:Z22"/>
  <sheetViews>
    <sheetView view="pageBreakPreview" zoomScaleNormal="100" zoomScaleSheetLayoutView="100" workbookViewId="0">
      <selection activeCell="Y5" sqref="Y5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103"/>
      <c r="B1" s="104"/>
      <c r="C1" s="104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25</v>
      </c>
      <c r="S1" s="93"/>
      <c r="T1" s="94"/>
    </row>
    <row r="2" spans="1:26" ht="17.149999999999999" customHeight="1" x14ac:dyDescent="0.25">
      <c r="A2" s="95" t="str">
        <f>'Титульный лист'!D$22</f>
        <v>Такелажные работы / Уборка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Техлист!A$62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Техлист!A$63</f>
        <v>не позднее 13.10.2024 г.</v>
      </c>
      <c r="Q3" s="101"/>
      <c r="R3" s="101"/>
      <c r="S3" s="101"/>
      <c r="T3" s="102"/>
      <c r="U3" s="7"/>
      <c r="V3" s="7"/>
      <c r="W3" s="7"/>
      <c r="X3" s="7"/>
      <c r="Y3" s="7"/>
      <c r="Z3" s="7"/>
    </row>
    <row r="4" spans="1:26" ht="16.899999999999999" customHeight="1" x14ac:dyDescent="0.25">
      <c r="A4" s="108" t="str">
        <f>'Титульный лист'!$A$10</f>
        <v>Название компании:</v>
      </c>
      <c r="B4" s="109"/>
      <c r="C4" s="109"/>
      <c r="D4" s="109"/>
      <c r="E4" s="110"/>
      <c r="F4" s="111" t="str">
        <f>IF('Титульный лист'!$F$10="","ЗАПОЛНИТЕ НА ПЕРВОМ ЛИСТЕ",'Титульный лист'!$F$10)</f>
        <v>ЗАПОЛНИТЕ НА ПЕРВОМ ЛИСТЕ</v>
      </c>
      <c r="G4" s="112"/>
      <c r="H4" s="112"/>
      <c r="I4" s="112"/>
      <c r="J4" s="112"/>
      <c r="K4" s="112"/>
      <c r="L4" s="112"/>
      <c r="M4" s="112"/>
      <c r="N4" s="112"/>
      <c r="O4" s="113"/>
      <c r="P4" s="108" t="str">
        <f>'Титульный лист'!$P$10</f>
        <v>№ стенда:</v>
      </c>
      <c r="Q4" s="109"/>
      <c r="R4" s="110"/>
      <c r="S4" s="114" t="str">
        <f>IF('Титульный лист'!$S$10="","",'Титульный лист'!$S$10)</f>
        <v/>
      </c>
      <c r="T4" s="115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08" t="str">
        <f>'Титульный лист'!$A$12</f>
        <v>Телефон:</v>
      </c>
      <c r="B6" s="109"/>
      <c r="C6" s="110"/>
      <c r="D6" s="114" t="str">
        <f>IF('Титульный лист'!$D$12="","",'Титульный лист'!$D$12)</f>
        <v/>
      </c>
      <c r="E6" s="170"/>
      <c r="F6" s="170"/>
      <c r="G6" s="170"/>
      <c r="H6" s="170"/>
      <c r="I6" s="170"/>
      <c r="J6" s="115"/>
      <c r="K6" s="170" t="str">
        <f>'Титульный лист'!$K$12</f>
        <v>e-mail:</v>
      </c>
      <c r="L6" s="170"/>
      <c r="M6" s="114" t="str">
        <f>IF('Титульный лист'!$M$12="","",'Титульный лист'!$M$12)</f>
        <v/>
      </c>
      <c r="N6" s="170"/>
      <c r="O6" s="170"/>
      <c r="P6" s="170"/>
      <c r="Q6" s="170"/>
      <c r="R6" s="170"/>
      <c r="S6" s="170"/>
      <c r="T6" s="115"/>
    </row>
    <row r="7" spans="1:26" ht="20.149999999999999" customHeight="1" x14ac:dyDescent="0.35">
      <c r="A7" s="285" t="s">
        <v>21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</row>
    <row r="8" spans="1:26" s="3" customFormat="1" ht="95.15" customHeight="1" x14ac:dyDescent="0.35">
      <c r="A8" s="355" t="s">
        <v>494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7"/>
    </row>
    <row r="9" spans="1:26" ht="25.15" customHeight="1" x14ac:dyDescent="0.35">
      <c r="A9" s="105" t="s">
        <v>37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7" t="s">
        <v>0</v>
      </c>
      <c r="N9" s="107"/>
      <c r="O9" s="105" t="s">
        <v>258</v>
      </c>
      <c r="P9" s="105"/>
      <c r="Q9" s="107" t="s">
        <v>23</v>
      </c>
      <c r="R9" s="107"/>
      <c r="S9" s="105" t="s">
        <v>212</v>
      </c>
      <c r="T9" s="105"/>
    </row>
    <row r="10" spans="1:26" ht="35.15" customHeight="1" x14ac:dyDescent="0.35">
      <c r="A10" s="260" t="s">
        <v>488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140" t="s">
        <v>11</v>
      </c>
      <c r="N10" s="140"/>
      <c r="O10" s="133">
        <f>Техлист!R30</f>
        <v>6630</v>
      </c>
      <c r="P10" s="133"/>
      <c r="Q10" s="129"/>
      <c r="R10" s="129"/>
      <c r="S10" s="279" t="str">
        <f>IF(O10*Q10=0,"",O10*Q10)</f>
        <v/>
      </c>
      <c r="T10" s="279"/>
    </row>
    <row r="11" spans="1:26" ht="35.15" customHeight="1" x14ac:dyDescent="0.35">
      <c r="A11" s="366" t="s">
        <v>489</v>
      </c>
      <c r="B11" s="367"/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8"/>
    </row>
    <row r="12" spans="1:26" ht="20.149999999999999" customHeight="1" x14ac:dyDescent="0.35">
      <c r="A12" s="285" t="s">
        <v>323</v>
      </c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</row>
    <row r="13" spans="1:26" ht="25.15" customHeight="1" x14ac:dyDescent="0.35">
      <c r="A13" s="157" t="s">
        <v>37</v>
      </c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158"/>
      <c r="M13" s="155" t="s">
        <v>0</v>
      </c>
      <c r="N13" s="156"/>
      <c r="O13" s="157" t="s">
        <v>258</v>
      </c>
      <c r="P13" s="158"/>
      <c r="Q13" s="155" t="s">
        <v>23</v>
      </c>
      <c r="R13" s="156"/>
      <c r="S13" s="105" t="s">
        <v>212</v>
      </c>
      <c r="T13" s="105"/>
    </row>
    <row r="14" spans="1:26" ht="16.899999999999999" customHeight="1" x14ac:dyDescent="0.35">
      <c r="A14" s="132" t="s">
        <v>324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40" t="s">
        <v>11</v>
      </c>
      <c r="N14" s="140"/>
      <c r="O14" s="133">
        <f>Техлист!R32</f>
        <v>24000</v>
      </c>
      <c r="P14" s="133"/>
      <c r="Q14" s="169"/>
      <c r="R14" s="169"/>
      <c r="S14" s="279" t="str">
        <f>IF(O14*Q14=0,"",O14*Q14)</f>
        <v/>
      </c>
      <c r="T14" s="279"/>
    </row>
    <row r="15" spans="1:26" ht="16.899999999999999" customHeight="1" x14ac:dyDescent="0.35">
      <c r="A15" s="132" t="s">
        <v>325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40" t="s">
        <v>11</v>
      </c>
      <c r="N15" s="140"/>
      <c r="O15" s="133">
        <f>Техлист!R33</f>
        <v>72000</v>
      </c>
      <c r="P15" s="133"/>
      <c r="Q15" s="129"/>
      <c r="R15" s="129"/>
      <c r="S15" s="279" t="str">
        <f t="shared" ref="S15" si="0">IF(O15*Q15=0,"",O15*Q15)</f>
        <v/>
      </c>
      <c r="T15" s="279"/>
    </row>
    <row r="16" spans="1:26" ht="20.149999999999999" customHeight="1" x14ac:dyDescent="0.35">
      <c r="A16" s="369" t="s">
        <v>22</v>
      </c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285"/>
      <c r="M16" s="285"/>
      <c r="N16" s="285"/>
      <c r="O16" s="285"/>
      <c r="P16" s="285"/>
      <c r="Q16" s="285"/>
      <c r="R16" s="285"/>
      <c r="S16" s="285"/>
      <c r="T16" s="285"/>
    </row>
    <row r="17" spans="1:20" ht="20.149999999999999" customHeight="1" x14ac:dyDescent="0.35">
      <c r="A17" s="288" t="s">
        <v>200</v>
      </c>
      <c r="B17" s="354"/>
      <c r="C17" s="354"/>
      <c r="D17" s="354"/>
      <c r="E17" s="354"/>
      <c r="F17" s="303"/>
      <c r="G17" s="303"/>
      <c r="H17" s="354" t="s">
        <v>19</v>
      </c>
      <c r="I17" s="354"/>
      <c r="J17" s="358" t="s">
        <v>214</v>
      </c>
      <c r="K17" s="359"/>
      <c r="L17" s="373" t="s">
        <v>199</v>
      </c>
      <c r="M17" s="134"/>
      <c r="N17" s="134"/>
      <c r="O17" s="134"/>
      <c r="P17" s="134"/>
      <c r="Q17" s="134"/>
      <c r="R17" s="134"/>
      <c r="S17" s="134"/>
      <c r="T17" s="134"/>
    </row>
    <row r="18" spans="1:20" ht="34.15" customHeight="1" x14ac:dyDescent="0.35">
      <c r="A18" s="310" t="s">
        <v>201</v>
      </c>
      <c r="B18" s="167"/>
      <c r="C18" s="167"/>
      <c r="D18" s="167"/>
      <c r="E18" s="167"/>
      <c r="F18" s="167"/>
      <c r="G18" s="167"/>
      <c r="H18" s="167"/>
      <c r="I18" s="167"/>
      <c r="J18" s="360"/>
      <c r="K18" s="361"/>
      <c r="L18" s="365">
        <v>45237</v>
      </c>
      <c r="M18" s="364"/>
      <c r="N18" s="364"/>
      <c r="O18" s="364">
        <v>45238</v>
      </c>
      <c r="P18" s="364"/>
      <c r="Q18" s="364"/>
      <c r="R18" s="364">
        <v>45239</v>
      </c>
      <c r="S18" s="364"/>
      <c r="T18" s="364"/>
    </row>
    <row r="19" spans="1:20" ht="20.149999999999999" customHeight="1" x14ac:dyDescent="0.35">
      <c r="A19" s="144" t="s">
        <v>198</v>
      </c>
      <c r="B19" s="145"/>
      <c r="C19" s="145"/>
      <c r="D19" s="145"/>
      <c r="E19" s="145"/>
      <c r="F19" s="145"/>
      <c r="G19" s="145"/>
      <c r="H19" s="145"/>
      <c r="I19" s="145"/>
      <c r="J19" s="257">
        <f>Техлист!R35</f>
        <v>120</v>
      </c>
      <c r="K19" s="257"/>
      <c r="L19" s="169" t="s">
        <v>174</v>
      </c>
      <c r="M19" s="169"/>
      <c r="N19" s="169"/>
      <c r="O19" s="169" t="s">
        <v>174</v>
      </c>
      <c r="P19" s="169"/>
      <c r="Q19" s="169"/>
      <c r="R19" s="169" t="s">
        <v>174</v>
      </c>
      <c r="S19" s="169"/>
      <c r="T19" s="169"/>
    </row>
    <row r="20" spans="1:20" ht="20.149999999999999" customHeight="1" x14ac:dyDescent="0.35">
      <c r="A20" s="144" t="s">
        <v>197</v>
      </c>
      <c r="B20" s="145"/>
      <c r="C20" s="145"/>
      <c r="D20" s="145"/>
      <c r="E20" s="145"/>
      <c r="F20" s="145"/>
      <c r="G20" s="145"/>
      <c r="H20" s="145"/>
      <c r="I20" s="145"/>
      <c r="J20" s="133">
        <f>Техлист!R36</f>
        <v>190</v>
      </c>
      <c r="K20" s="133"/>
      <c r="L20" s="169" t="s">
        <v>174</v>
      </c>
      <c r="M20" s="169"/>
      <c r="N20" s="169"/>
      <c r="O20" s="169" t="s">
        <v>174</v>
      </c>
      <c r="P20" s="169"/>
      <c r="Q20" s="169"/>
      <c r="R20" s="169" t="s">
        <v>174</v>
      </c>
      <c r="S20" s="169"/>
      <c r="T20" s="169"/>
    </row>
    <row r="21" spans="1:20" ht="35.15" customHeight="1" x14ac:dyDescent="0.35">
      <c r="A21" s="362" t="s">
        <v>203</v>
      </c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63"/>
      <c r="R21" s="370">
        <f>(IF(L19="да",$F$17*$J$19,0))+(IF(O19="да",$F$17*$J$19,0))+(IF(R19="да",$F$17*$J$19,0))+(IF(L20="да",$F$17*$J$20,0))+(IF(O20="да",$F$17*$J$20,0))+(IF(R20="да",$F$17*$J$20,0))</f>
        <v>0</v>
      </c>
      <c r="S21" s="371"/>
      <c r="T21" s="372"/>
    </row>
    <row r="22" spans="1:20" ht="20.149999999999999" customHeight="1" x14ac:dyDescent="0.35">
      <c r="A22" s="135" t="s">
        <v>24</v>
      </c>
      <c r="B22" s="136"/>
      <c r="C22" s="136"/>
      <c r="D22" s="136"/>
      <c r="E22" s="136"/>
      <c r="F22" s="136"/>
      <c r="G22" s="136"/>
      <c r="H22" s="136"/>
      <c r="I22" s="136"/>
      <c r="J22" s="136"/>
      <c r="K22" s="137">
        <f>SUM(S10:S10)+SUM(S14:S15)+SUM(R21:R21)</f>
        <v>0</v>
      </c>
      <c r="L22" s="137"/>
      <c r="M22" s="137"/>
      <c r="N22" s="138" t="str">
        <f>'1. Тех. подключения'!N23</f>
        <v>₽, включая НДС</v>
      </c>
      <c r="O22" s="138"/>
      <c r="P22" s="138"/>
      <c r="Q22" s="138"/>
      <c r="R22" s="138"/>
      <c r="S22" s="138"/>
      <c r="T22" s="139"/>
    </row>
  </sheetData>
  <sheetProtection selectLockedCells="1"/>
  <mergeCells count="71">
    <mergeCell ref="R21:T21"/>
    <mergeCell ref="L17:T17"/>
    <mergeCell ref="H17:I17"/>
    <mergeCell ref="F17:G17"/>
    <mergeCell ref="M10:N10"/>
    <mergeCell ref="O10:P10"/>
    <mergeCell ref="Q10:R10"/>
    <mergeCell ref="A22:J22"/>
    <mergeCell ref="K22:M22"/>
    <mergeCell ref="N22:T22"/>
    <mergeCell ref="A21:Q21"/>
    <mergeCell ref="R18:T18"/>
    <mergeCell ref="O18:Q18"/>
    <mergeCell ref="L18:N18"/>
    <mergeCell ref="L19:N19"/>
    <mergeCell ref="O19:Q19"/>
    <mergeCell ref="R19:T19"/>
    <mergeCell ref="O20:Q20"/>
    <mergeCell ref="R20:T20"/>
    <mergeCell ref="A19:I19"/>
    <mergeCell ref="A20:I20"/>
    <mergeCell ref="J19:K19"/>
    <mergeCell ref="J20:K20"/>
    <mergeCell ref="A8:T8"/>
    <mergeCell ref="A18:I18"/>
    <mergeCell ref="J17:K18"/>
    <mergeCell ref="S10:T10"/>
    <mergeCell ref="A10:L10"/>
    <mergeCell ref="A9:L9"/>
    <mergeCell ref="A13:L13"/>
    <mergeCell ref="M13:N13"/>
    <mergeCell ref="A11:T11"/>
    <mergeCell ref="S9:T9"/>
    <mergeCell ref="A16:T16"/>
    <mergeCell ref="M9:N9"/>
    <mergeCell ref="O9:P9"/>
    <mergeCell ref="Q9:R9"/>
    <mergeCell ref="L20:N20"/>
    <mergeCell ref="A17:E17"/>
    <mergeCell ref="O13:P13"/>
    <mergeCell ref="Q13:R13"/>
    <mergeCell ref="A12:T12"/>
    <mergeCell ref="A15:L15"/>
    <mergeCell ref="M15:N15"/>
    <mergeCell ref="O15:P15"/>
    <mergeCell ref="Q15:R15"/>
    <mergeCell ref="S15:T15"/>
    <mergeCell ref="A14:L14"/>
    <mergeCell ref="M14:N14"/>
    <mergeCell ref="O14:P14"/>
    <mergeCell ref="Q14:R14"/>
    <mergeCell ref="S14:T14"/>
    <mergeCell ref="S13:T13"/>
    <mergeCell ref="D1:Q1"/>
    <mergeCell ref="R1:T1"/>
    <mergeCell ref="A2:T2"/>
    <mergeCell ref="A3:K3"/>
    <mergeCell ref="L3:O3"/>
    <mergeCell ref="P3:T3"/>
    <mergeCell ref="A1:C1"/>
    <mergeCell ref="A4:E4"/>
    <mergeCell ref="F4:O4"/>
    <mergeCell ref="P4:R4"/>
    <mergeCell ref="S4:T4"/>
    <mergeCell ref="A7:T7"/>
    <mergeCell ref="A5:E5"/>
    <mergeCell ref="F5:T5"/>
    <mergeCell ref="K6:L6"/>
    <mergeCell ref="M6:T6"/>
    <mergeCell ref="A6:C6"/>
    <mergeCell ref="D6:J6"/>
  </mergeCells>
  <conditionalFormatting sqref="R14:T15 R13 R21:T21 R12:T12">
    <cfRule type="expression" dxfId="2" priority="1">
      <formula>$R$21=0</formula>
    </cfRule>
  </conditionalFormatting>
  <dataValidations count="1">
    <dataValidation type="list" allowBlank="1" showInputMessage="1" showErrorMessage="1" sqref="L19:T20">
      <formula1>"да,нет"</formula1>
    </dataValidation>
  </dataValidations>
  <hyperlinks>
    <hyperlink ref="L3" r:id="rId1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00"/>
    <pageSetUpPr fitToPage="1"/>
  </sheetPr>
  <dimension ref="A1:Z24"/>
  <sheetViews>
    <sheetView view="pageBreakPreview" zoomScaleNormal="100" zoomScaleSheetLayoutView="100" workbookViewId="0">
      <selection activeCell="V6" sqref="V6"/>
    </sheetView>
  </sheetViews>
  <sheetFormatPr defaultRowHeight="14.5" x14ac:dyDescent="0.35"/>
  <cols>
    <col min="1" max="19" width="5" customWidth="1"/>
    <col min="20" max="20" width="4.7265625" customWidth="1"/>
  </cols>
  <sheetData>
    <row r="1" spans="1:26" ht="25.15" customHeight="1" x14ac:dyDescent="0.35">
      <c r="A1" s="5"/>
      <c r="B1" s="6"/>
      <c r="C1" s="6"/>
      <c r="D1" s="59" t="str">
        <f>'Титульный лист'!$G$2</f>
        <v>«GLOBAL FRESH MARKET: VEGETABLES &amp; FRUITS 2024»</v>
      </c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92" t="s">
        <v>204</v>
      </c>
      <c r="S1" s="93"/>
      <c r="T1" s="94"/>
    </row>
    <row r="2" spans="1:26" ht="17.149999999999999" customHeight="1" x14ac:dyDescent="0.25">
      <c r="A2" s="95" t="str">
        <f>'Титульный лист'!F$24</f>
        <v>Подтверждение заказа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7"/>
    </row>
    <row r="3" spans="1:26" ht="25.15" customHeight="1" x14ac:dyDescent="0.35">
      <c r="A3" s="98" t="str">
        <f>Техлист!A$62</f>
        <v>Пожалуйста, отправьте заполненную форму по адресу: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443" t="s">
        <v>499</v>
      </c>
      <c r="M3" s="100"/>
      <c r="N3" s="100"/>
      <c r="O3" s="100"/>
      <c r="P3" s="101" t="str">
        <f>Техлист!A$63</f>
        <v>не позднее 13.10.2024 г.</v>
      </c>
      <c r="Q3" s="101"/>
      <c r="R3" s="101"/>
      <c r="S3" s="101"/>
      <c r="T3" s="102"/>
      <c r="U3" s="7"/>
      <c r="V3" s="7"/>
      <c r="W3" s="7"/>
      <c r="X3" s="7"/>
      <c r="Y3" s="7"/>
      <c r="Z3" s="7"/>
    </row>
    <row r="4" spans="1:26" ht="16.899999999999999" customHeight="1" x14ac:dyDescent="0.25">
      <c r="A4" s="108" t="str">
        <f>'Титульный лист'!$A$10</f>
        <v>Название компании:</v>
      </c>
      <c r="B4" s="109"/>
      <c r="C4" s="109"/>
      <c r="D4" s="109"/>
      <c r="E4" s="110"/>
      <c r="F4" s="111" t="str">
        <f>IF('Титульный лист'!$F$10="","ЗАПОЛНИТЕ НА ПЕРВОМ ЛИСТЕ",'Титульный лист'!$F$10)</f>
        <v>ЗАПОЛНИТЕ НА ПЕРВОМ ЛИСТЕ</v>
      </c>
      <c r="G4" s="112"/>
      <c r="H4" s="112"/>
      <c r="I4" s="112"/>
      <c r="J4" s="112"/>
      <c r="K4" s="112"/>
      <c r="L4" s="112"/>
      <c r="M4" s="112"/>
      <c r="N4" s="112"/>
      <c r="O4" s="113"/>
      <c r="P4" s="108" t="str">
        <f>'Титульный лист'!$P$10</f>
        <v>№ стенда:</v>
      </c>
      <c r="Q4" s="109"/>
      <c r="R4" s="110"/>
      <c r="S4" s="114" t="str">
        <f>IF('Титульный лист'!$S$10="","",'Титульный лист'!$S$10)</f>
        <v/>
      </c>
      <c r="T4" s="115"/>
    </row>
    <row r="5" spans="1:26" ht="16.899999999999999" customHeight="1" x14ac:dyDescent="0.25">
      <c r="A5" s="108" t="str">
        <f>'Титульный лист'!$A$11</f>
        <v>Ответственное лицо:</v>
      </c>
      <c r="B5" s="109"/>
      <c r="C5" s="109"/>
      <c r="D5" s="109"/>
      <c r="E5" s="109"/>
      <c r="F5" s="111" t="str">
        <f>IF('Титульный лист'!$F$11="","",'Титульный лист'!$F$11)</f>
        <v/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6" ht="16.899999999999999" customHeight="1" x14ac:dyDescent="0.25">
      <c r="A6" s="108" t="str">
        <f>'Титульный лист'!$A$12</f>
        <v>Телефон:</v>
      </c>
      <c r="B6" s="109"/>
      <c r="C6" s="110"/>
      <c r="D6" s="114" t="str">
        <f>IF('Титульный лист'!$D$12="","",'Титульный лист'!$D$12)</f>
        <v/>
      </c>
      <c r="E6" s="170"/>
      <c r="F6" s="170"/>
      <c r="G6" s="170"/>
      <c r="H6" s="170"/>
      <c r="I6" s="170"/>
      <c r="J6" s="115"/>
      <c r="K6" s="170" t="str">
        <f>'Титульный лист'!$K$12</f>
        <v>e-mail:</v>
      </c>
      <c r="L6" s="170"/>
      <c r="M6" s="114" t="str">
        <f>IF('Титульный лист'!$M$12="","",'Титульный лист'!$M$12)</f>
        <v/>
      </c>
      <c r="N6" s="170"/>
      <c r="O6" s="170"/>
      <c r="P6" s="170"/>
      <c r="Q6" s="170"/>
      <c r="R6" s="170"/>
      <c r="S6" s="170"/>
      <c r="T6" s="115"/>
    </row>
    <row r="7" spans="1:26" ht="50.15" customHeight="1" x14ac:dyDescent="0.35">
      <c r="A7" s="140" t="s">
        <v>47</v>
      </c>
      <c r="B7" s="140"/>
      <c r="C7" s="140"/>
      <c r="D7" s="140"/>
      <c r="E7" s="140"/>
      <c r="F7" s="140"/>
      <c r="G7" s="140"/>
      <c r="H7" s="140"/>
      <c r="I7" s="140" t="s">
        <v>46</v>
      </c>
      <c r="J7" s="140"/>
      <c r="K7" s="140"/>
      <c r="L7" s="140" t="s">
        <v>44</v>
      </c>
      <c r="M7" s="140"/>
      <c r="N7" s="140"/>
      <c r="O7" s="376" t="s">
        <v>45</v>
      </c>
      <c r="P7" s="376"/>
      <c r="Q7" s="376"/>
      <c r="R7" s="140" t="s">
        <v>216</v>
      </c>
      <c r="S7" s="140"/>
      <c r="T7" s="140"/>
    </row>
    <row r="8" spans="1:26" ht="35.15" customHeight="1" x14ac:dyDescent="0.35">
      <c r="A8" s="260" t="str">
        <f>CONCATENATE('Титульный лист'!A13," ",'Титульный лист'!D13)</f>
        <v>Форма 1: Подключение электричества на необорудованные стенды, Интернет</v>
      </c>
      <c r="B8" s="260"/>
      <c r="C8" s="260"/>
      <c r="D8" s="260"/>
      <c r="E8" s="260"/>
      <c r="F8" s="260"/>
      <c r="G8" s="260"/>
      <c r="H8" s="260"/>
      <c r="I8" s="140" t="s">
        <v>48</v>
      </c>
      <c r="J8" s="140"/>
      <c r="K8" s="140"/>
      <c r="L8" s="140" t="s">
        <v>50</v>
      </c>
      <c r="M8" s="140"/>
      <c r="N8" s="140"/>
      <c r="O8" s="374" t="str">
        <f>IF(R8=0,"НЕТ","ДА")</f>
        <v>НЕТ</v>
      </c>
      <c r="P8" s="374"/>
      <c r="Q8" s="374"/>
      <c r="R8" s="375">
        <f>'1. Тех. подключения'!K23</f>
        <v>0</v>
      </c>
      <c r="S8" s="375"/>
      <c r="T8" s="375"/>
    </row>
    <row r="9" spans="1:26" ht="35.15" customHeight="1" x14ac:dyDescent="0.35">
      <c r="A9" s="260" t="str">
        <f>CONCATENATE('Титульный лист'!A15," ",'Титульный лист'!D15)</f>
        <v>Форма 2: Заказ оборудованного стенда</v>
      </c>
      <c r="B9" s="260"/>
      <c r="C9" s="260"/>
      <c r="D9" s="260"/>
      <c r="E9" s="260"/>
      <c r="F9" s="260"/>
      <c r="G9" s="260"/>
      <c r="H9" s="260"/>
      <c r="I9" s="140" t="s">
        <v>48</v>
      </c>
      <c r="J9" s="140"/>
      <c r="K9" s="140"/>
      <c r="L9" s="376" t="s">
        <v>51</v>
      </c>
      <c r="M9" s="376"/>
      <c r="N9" s="376"/>
      <c r="O9" s="374" t="str">
        <f t="shared" ref="O9" si="0">IF(R9=0,"НЕТ","ДА")</f>
        <v>НЕТ</v>
      </c>
      <c r="P9" s="374"/>
      <c r="Q9" s="374"/>
      <c r="R9" s="375">
        <f>'2. Стандартный стенд'!K16</f>
        <v>0</v>
      </c>
      <c r="S9" s="375"/>
      <c r="T9" s="375"/>
    </row>
    <row r="10" spans="1:26" ht="35.15" customHeight="1" x14ac:dyDescent="0.35">
      <c r="A10" s="260" t="s">
        <v>479</v>
      </c>
      <c r="B10" s="260"/>
      <c r="C10" s="260"/>
      <c r="D10" s="260"/>
      <c r="E10" s="260"/>
      <c r="F10" s="260"/>
      <c r="G10" s="260"/>
      <c r="H10" s="260"/>
      <c r="I10" s="140" t="s">
        <v>49</v>
      </c>
      <c r="J10" s="140"/>
      <c r="K10" s="140"/>
      <c r="L10" s="376" t="s">
        <v>51</v>
      </c>
      <c r="M10" s="376"/>
      <c r="N10" s="376"/>
      <c r="O10" s="374" t="str">
        <f t="shared" ref="O10:O12" si="1">IF(R10=0,"НЕТ","ДА")</f>
        <v>НЕТ</v>
      </c>
      <c r="P10" s="374"/>
      <c r="Q10" s="374"/>
      <c r="R10" s="375">
        <f>'3.1. Графика (стандарт 1)'!K61+'3.2. Графика (стандарт 2)'!K32</f>
        <v>0</v>
      </c>
      <c r="S10" s="375"/>
      <c r="T10" s="375"/>
    </row>
    <row r="11" spans="1:26" ht="50.15" customHeight="1" x14ac:dyDescent="0.35">
      <c r="A11" s="260" t="str">
        <f>CONCATENATE('Титульный лист'!A20," ",'Титульный лист'!D20)</f>
        <v>Форма 4: Аренда дополнительного оборудования для стандартных стендов</v>
      </c>
      <c r="B11" s="260"/>
      <c r="C11" s="260"/>
      <c r="D11" s="260"/>
      <c r="E11" s="260"/>
      <c r="F11" s="260"/>
      <c r="G11" s="260"/>
      <c r="H11" s="260"/>
      <c r="I11" s="140" t="s">
        <v>48</v>
      </c>
      <c r="J11" s="140"/>
      <c r="K11" s="140"/>
      <c r="L11" s="376" t="s">
        <v>51</v>
      </c>
      <c r="M11" s="376"/>
      <c r="N11" s="376"/>
      <c r="O11" s="374" t="str">
        <f t="shared" si="1"/>
        <v>НЕТ</v>
      </c>
      <c r="P11" s="374"/>
      <c r="Q11" s="374"/>
      <c r="R11" s="375">
        <f>'4. Доп. оборудование'!K114</f>
        <v>0</v>
      </c>
      <c r="S11" s="375"/>
      <c r="T11" s="375"/>
    </row>
    <row r="12" spans="1:26" ht="35.15" customHeight="1" x14ac:dyDescent="0.35">
      <c r="A12" s="260" t="str">
        <f>CONCATENATE('Титульный лист'!A22," ",'Титульный лист'!D22)</f>
        <v>Форма 5: Такелажные работы / Уборка</v>
      </c>
      <c r="B12" s="260"/>
      <c r="C12" s="260"/>
      <c r="D12" s="260"/>
      <c r="E12" s="260"/>
      <c r="F12" s="260"/>
      <c r="G12" s="260"/>
      <c r="H12" s="260"/>
      <c r="I12" s="140" t="s">
        <v>48</v>
      </c>
      <c r="J12" s="140"/>
      <c r="K12" s="140"/>
      <c r="L12" s="288" t="s">
        <v>50</v>
      </c>
      <c r="M12" s="354"/>
      <c r="N12" s="284"/>
      <c r="O12" s="374" t="str">
        <f t="shared" si="1"/>
        <v>НЕТ</v>
      </c>
      <c r="P12" s="374"/>
      <c r="Q12" s="374"/>
      <c r="R12" s="375">
        <f>'5. Такелаж, уборка'!K22</f>
        <v>0</v>
      </c>
      <c r="S12" s="375"/>
      <c r="T12" s="375"/>
    </row>
    <row r="13" spans="1:26" ht="20.149999999999999" customHeight="1" x14ac:dyDescent="0.35">
      <c r="A13" s="378" t="s">
        <v>406</v>
      </c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378"/>
      <c r="M13" s="378"/>
      <c r="N13" s="378"/>
      <c r="O13" s="378"/>
      <c r="P13" s="378"/>
      <c r="Q13" s="378"/>
      <c r="R13" s="375">
        <f>SUM(R8:R12)</f>
        <v>0</v>
      </c>
      <c r="S13" s="375"/>
      <c r="T13" s="375"/>
    </row>
    <row r="14" spans="1:26" ht="20.149999999999999" customHeight="1" x14ac:dyDescent="0.35">
      <c r="A14" s="378" t="s">
        <v>52</v>
      </c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7"/>
      <c r="S14" s="377"/>
      <c r="T14" s="377"/>
    </row>
    <row r="15" spans="1:26" ht="20.149999999999999" customHeight="1" x14ac:dyDescent="0.25">
      <c r="A15" s="378" t="str">
        <f>IF(R14&gt;DATE(2023,10,14),"Наценка за поздний заказ:","")</f>
        <v/>
      </c>
      <c r="B15" s="378"/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378"/>
      <c r="P15" s="378"/>
      <c r="Q15" s="378"/>
      <c r="R15" s="379" t="str">
        <f>IF(R14&gt;Техлист!B63,50%,"")</f>
        <v/>
      </c>
      <c r="S15" s="379"/>
      <c r="T15" s="379"/>
    </row>
    <row r="16" spans="1:26" ht="20.149999999999999" customHeight="1" x14ac:dyDescent="0.35">
      <c r="A16" s="381" t="s">
        <v>215</v>
      </c>
      <c r="B16" s="381"/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2">
        <f>IF(R15="",R13,R13+(R13*R15))</f>
        <v>0</v>
      </c>
      <c r="S16" s="382"/>
      <c r="T16" s="382"/>
    </row>
    <row r="17" spans="1:20" ht="35.15" customHeight="1" x14ac:dyDescent="0.35">
      <c r="A17" s="383" t="s">
        <v>480</v>
      </c>
      <c r="B17" s="384"/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5"/>
    </row>
    <row r="18" spans="1:20" ht="35.15" customHeight="1" x14ac:dyDescent="0.35">
      <c r="A18" s="383" t="s">
        <v>481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5"/>
    </row>
    <row r="19" spans="1:20" s="1" customFormat="1" ht="20.149999999999999" customHeight="1" x14ac:dyDescent="0.35">
      <c r="A19" s="386"/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8"/>
    </row>
    <row r="20" spans="1:20" s="1" customFormat="1" ht="20.149999999999999" customHeight="1" x14ac:dyDescent="0.35">
      <c r="A20" s="386"/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8"/>
    </row>
    <row r="21" spans="1:20" s="1" customFormat="1" ht="20.149999999999999" customHeight="1" x14ac:dyDescent="0.35">
      <c r="A21" s="386"/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8"/>
    </row>
    <row r="22" spans="1:20" ht="30" customHeight="1" x14ac:dyDescent="0.35">
      <c r="A22" s="389" t="s">
        <v>54</v>
      </c>
      <c r="B22" s="390"/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1"/>
    </row>
    <row r="23" spans="1:20" ht="30" customHeight="1" thickBot="1" x14ac:dyDescent="0.4">
      <c r="A23" s="389" t="s">
        <v>55</v>
      </c>
      <c r="B23" s="390"/>
      <c r="C23" s="390"/>
      <c r="D23" s="390"/>
      <c r="E23" s="390"/>
      <c r="F23" s="390"/>
      <c r="G23" s="390"/>
      <c r="H23" s="390"/>
      <c r="I23" s="392"/>
      <c r="J23" s="392"/>
      <c r="K23" s="392"/>
      <c r="L23" s="392"/>
      <c r="M23" s="13" t="s">
        <v>279</v>
      </c>
      <c r="N23" s="392"/>
      <c r="O23" s="392"/>
      <c r="P23" s="392"/>
      <c r="Q23" s="392"/>
      <c r="R23" s="392"/>
      <c r="S23" s="392"/>
      <c r="T23" s="20" t="s">
        <v>279</v>
      </c>
    </row>
    <row r="24" spans="1:20" x14ac:dyDescent="0.35">
      <c r="A24" s="10"/>
      <c r="B24" s="11"/>
      <c r="C24" s="11"/>
      <c r="D24" s="11"/>
      <c r="E24" s="11"/>
      <c r="F24" s="11"/>
      <c r="G24" s="11"/>
      <c r="H24" s="11"/>
      <c r="I24" s="380" t="s">
        <v>280</v>
      </c>
      <c r="J24" s="380"/>
      <c r="K24" s="380"/>
      <c r="L24" s="380"/>
      <c r="M24" s="11"/>
      <c r="N24" s="380" t="s">
        <v>281</v>
      </c>
      <c r="O24" s="380"/>
      <c r="P24" s="380"/>
      <c r="Q24" s="380"/>
      <c r="R24" s="380"/>
      <c r="S24" s="380"/>
      <c r="T24" s="12"/>
    </row>
  </sheetData>
  <sheetProtection selectLockedCells="1"/>
  <mergeCells count="65">
    <mergeCell ref="A9:H9"/>
    <mergeCell ref="I9:K9"/>
    <mergeCell ref="L9:N9"/>
    <mergeCell ref="O9:Q9"/>
    <mergeCell ref="R9:T9"/>
    <mergeCell ref="I24:L24"/>
    <mergeCell ref="N24:S24"/>
    <mergeCell ref="A16:Q16"/>
    <mergeCell ref="R16:T16"/>
    <mergeCell ref="A17:T17"/>
    <mergeCell ref="A19:T19"/>
    <mergeCell ref="A20:T20"/>
    <mergeCell ref="A21:T21"/>
    <mergeCell ref="A22:T22"/>
    <mergeCell ref="A23:H23"/>
    <mergeCell ref="A18:T18"/>
    <mergeCell ref="I23:L23"/>
    <mergeCell ref="N23:S23"/>
    <mergeCell ref="R14:T14"/>
    <mergeCell ref="A15:Q15"/>
    <mergeCell ref="R15:T15"/>
    <mergeCell ref="A13:Q13"/>
    <mergeCell ref="R13:T13"/>
    <mergeCell ref="A14:Q14"/>
    <mergeCell ref="A12:H12"/>
    <mergeCell ref="I12:K12"/>
    <mergeCell ref="L12:N12"/>
    <mergeCell ref="O12:Q12"/>
    <mergeCell ref="R12:T12"/>
    <mergeCell ref="A10:H10"/>
    <mergeCell ref="I10:K10"/>
    <mergeCell ref="L10:N10"/>
    <mergeCell ref="O10:Q10"/>
    <mergeCell ref="R10:T10"/>
    <mergeCell ref="A11:H11"/>
    <mergeCell ref="I11:K11"/>
    <mergeCell ref="L11:N11"/>
    <mergeCell ref="O11:Q11"/>
    <mergeCell ref="R11:T11"/>
    <mergeCell ref="A6:C6"/>
    <mergeCell ref="D6:J6"/>
    <mergeCell ref="K6:L6"/>
    <mergeCell ref="M6:T6"/>
    <mergeCell ref="A8:H8"/>
    <mergeCell ref="I8:K8"/>
    <mergeCell ref="L8:N8"/>
    <mergeCell ref="O8:Q8"/>
    <mergeCell ref="R8:T8"/>
    <mergeCell ref="A7:H7"/>
    <mergeCell ref="I7:K7"/>
    <mergeCell ref="L7:N7"/>
    <mergeCell ref="O7:Q7"/>
    <mergeCell ref="R7:T7"/>
    <mergeCell ref="D1:Q1"/>
    <mergeCell ref="R1:T1"/>
    <mergeCell ref="A2:T2"/>
    <mergeCell ref="A3:K3"/>
    <mergeCell ref="L3:O3"/>
    <mergeCell ref="P3:T3"/>
    <mergeCell ref="A4:E4"/>
    <mergeCell ref="F4:O4"/>
    <mergeCell ref="P4:R4"/>
    <mergeCell ref="S4:T4"/>
    <mergeCell ref="A5:E5"/>
    <mergeCell ref="F5:T5"/>
  </mergeCells>
  <conditionalFormatting sqref="R14">
    <cfRule type="containsBlanks" dxfId="1" priority="1">
      <formula>LEN(TRIM(R14))=0</formula>
    </cfRule>
  </conditionalFormatting>
  <hyperlinks>
    <hyperlink ref="L3" r:id="rId1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ignoredErrors>
    <ignoredError sqref="O10:O12 O8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Титульный лист</vt:lpstr>
      <vt:lpstr>1. Тех. подключения</vt:lpstr>
      <vt:lpstr>2. Стандартный стенд</vt:lpstr>
      <vt:lpstr>3.1. Графика (стандарт 1)</vt:lpstr>
      <vt:lpstr>3.2. Графика (стандарт 2)</vt:lpstr>
      <vt:lpstr>4. Доп. оборудование</vt:lpstr>
      <vt:lpstr>Фото доп. оборудования</vt:lpstr>
      <vt:lpstr>5. Такелаж, уборка</vt:lpstr>
      <vt:lpstr>Итоговая</vt:lpstr>
      <vt:lpstr>6. Письмо на ввоз-вывоз</vt:lpstr>
      <vt:lpstr>7. Бронирование времени</vt:lpstr>
      <vt:lpstr>'1. Тех. подключения'!Область_печати</vt:lpstr>
      <vt:lpstr>'3.1. Графика (стандарт 1)'!Область_печати</vt:lpstr>
      <vt:lpstr>'3.2. Графика (стандарт 2)'!Область_печати</vt:lpstr>
      <vt:lpstr>'4. Доп. оборудование'!Область_печати</vt:lpstr>
      <vt:lpstr>'5. Такелаж, уборка'!Область_печати</vt:lpstr>
      <vt:lpstr>'6. Письмо на ввоз-вывоз'!Область_печати</vt:lpstr>
      <vt:lpstr>'7. Бронирование времени'!Область_печати</vt:lpstr>
      <vt:lpstr>Итоговая!Область_печати</vt:lpstr>
      <vt:lpstr>'Титульный лист'!Область_печати</vt:lpstr>
      <vt:lpstr>'Фото доп. оборудования'!Область_печати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Ларионов</dc:creator>
  <cp:lastModifiedBy>Lenovo</cp:lastModifiedBy>
  <cp:lastPrinted>2023-12-20T07:54:12Z</cp:lastPrinted>
  <dcterms:created xsi:type="dcterms:W3CDTF">2021-05-19T20:38:37Z</dcterms:created>
  <dcterms:modified xsi:type="dcterms:W3CDTF">2024-02-13T07:05:30Z</dcterms:modified>
</cp:coreProperties>
</file>